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ebextensions/webextension2.xml" ContentType="application/vnd.ms-office.webextension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ebextensions/webextension3.xml" ContentType="application/vnd.ms-office.webextensi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CCMTA\Expense Claims\External\Travel Policy\"/>
    </mc:Choice>
  </mc:AlternateContent>
  <xr:revisionPtr revIDLastSave="0" documentId="13_ncr:1_{129BB5FD-C9DA-4FF0-BE13-526CA70DF80E}" xr6:coauthVersionLast="47" xr6:coauthVersionMax="47" xr10:uidLastSave="{00000000-0000-0000-0000-000000000000}"/>
  <bookViews>
    <workbookView xWindow="-120" yWindow="-120" windowWidth="29040" windowHeight="15720" xr2:uid="{0440E713-E0B7-41E2-BC03-4F1D5D7FB50F}"/>
  </bookViews>
  <sheets>
    <sheet name="Claim Form" sheetId="4" r:id="rId1"/>
    <sheet name="French Claim Form" sheetId="8" r:id="rId2"/>
    <sheet name="Sample of Completed Claim form" sheetId="7" r:id="rId3"/>
    <sheet name="Provincial tax rates" sheetId="2" state="hidden" r:id="rId4"/>
  </sheets>
  <definedNames>
    <definedName name="_xlnm.Print_Area" localSheetId="0">'Claim Form'!$A$1:$I$46</definedName>
    <definedName name="_xlnm.Print_Area" localSheetId="1">'French Claim Form'!$A$1:$I$47</definedName>
    <definedName name="_xlnm.Print_Area" localSheetId="2">'Sample of Completed Claim form'!$A$1:$I$46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8" l="1"/>
  <c r="I30" i="8" s="1"/>
  <c r="H29" i="8"/>
  <c r="I29" i="8" s="1"/>
  <c r="H28" i="8"/>
  <c r="I28" i="8" s="1"/>
  <c r="H27" i="8"/>
  <c r="I27" i="8" s="1"/>
  <c r="B26" i="8"/>
  <c r="C26" i="8" s="1"/>
  <c r="D26" i="8" s="1"/>
  <c r="E26" i="8" s="1"/>
  <c r="F26" i="8" s="1"/>
  <c r="G26" i="8" s="1"/>
  <c r="B23" i="8"/>
  <c r="J24" i="8" s="1"/>
  <c r="K24" i="8" s="1"/>
  <c r="I18" i="8"/>
  <c r="I17" i="8"/>
  <c r="J16" i="8"/>
  <c r="K16" i="8" s="1"/>
  <c r="I16" i="8"/>
  <c r="I15" i="8"/>
  <c r="L14" i="8"/>
  <c r="I14" i="8"/>
  <c r="I13" i="8"/>
  <c r="B12" i="8"/>
  <c r="C12" i="8" s="1"/>
  <c r="D12" i="8" s="1"/>
  <c r="E12" i="8" s="1"/>
  <c r="F12" i="8" s="1"/>
  <c r="G12" i="8" s="1"/>
  <c r="H27" i="7"/>
  <c r="I27" i="7" s="1"/>
  <c r="B26" i="7"/>
  <c r="B23" i="7"/>
  <c r="F23" i="7" s="1"/>
  <c r="B12" i="7"/>
  <c r="C12" i="7" s="1"/>
  <c r="D12" i="7" s="1"/>
  <c r="E12" i="7" s="1"/>
  <c r="F12" i="7" s="1"/>
  <c r="G12" i="7" s="1"/>
  <c r="B23" i="4"/>
  <c r="F23" i="4" s="1"/>
  <c r="H30" i="7"/>
  <c r="I30" i="7" s="1"/>
  <c r="H29" i="7"/>
  <c r="I29" i="7" s="1"/>
  <c r="H28" i="7"/>
  <c r="I28" i="7" s="1"/>
  <c r="C26" i="7"/>
  <c r="D26" i="7" s="1"/>
  <c r="E26" i="7" s="1"/>
  <c r="F26" i="7" s="1"/>
  <c r="G26" i="7" s="1"/>
  <c r="I18" i="7"/>
  <c r="I17" i="7"/>
  <c r="J16" i="7"/>
  <c r="K16" i="7" s="1"/>
  <c r="I16" i="7"/>
  <c r="I15" i="7"/>
  <c r="L14" i="7"/>
  <c r="I14" i="7"/>
  <c r="I13" i="7"/>
  <c r="M14" i="7" s="1"/>
  <c r="F15" i="2"/>
  <c r="F16" i="2" s="1"/>
  <c r="I17" i="4"/>
  <c r="M14" i="8" l="1"/>
  <c r="L16" i="8"/>
  <c r="M16" i="8" s="1"/>
  <c r="F23" i="8"/>
  <c r="J24" i="7"/>
  <c r="K24" i="7" s="1"/>
  <c r="L24" i="7" s="1"/>
  <c r="M24" i="7" s="1"/>
  <c r="I32" i="7"/>
  <c r="E44" i="7" s="1"/>
  <c r="L16" i="7"/>
  <c r="M16" i="7" s="1"/>
  <c r="I32" i="8" l="1"/>
  <c r="E45" i="8" s="1"/>
  <c r="L24" i="8"/>
  <c r="M24" i="8" s="1"/>
  <c r="C16" i="2"/>
  <c r="B16" i="2"/>
  <c r="B26" i="4"/>
  <c r="E16" i="2"/>
  <c r="D16" i="2"/>
  <c r="K28" i="8" l="1"/>
  <c r="L28" i="8" s="1"/>
  <c r="M28" i="8" s="1"/>
  <c r="K31" i="7"/>
  <c r="L31" i="7" s="1"/>
  <c r="M31" i="7" s="1"/>
  <c r="K15" i="8"/>
  <c r="L15" i="8" s="1"/>
  <c r="K30" i="7"/>
  <c r="L30" i="7" s="1"/>
  <c r="M30" i="7" s="1"/>
  <c r="K17" i="8"/>
  <c r="L17" i="8" s="1"/>
  <c r="M17" i="8" s="1"/>
  <c r="K18" i="7"/>
  <c r="L18" i="7" s="1"/>
  <c r="M18" i="7" s="1"/>
  <c r="K29" i="8"/>
  <c r="L29" i="8" s="1"/>
  <c r="M29" i="8" s="1"/>
  <c r="K17" i="7"/>
  <c r="L17" i="7" s="1"/>
  <c r="M17" i="7" s="1"/>
  <c r="K29" i="7"/>
  <c r="L29" i="7" s="1"/>
  <c r="M29" i="7" s="1"/>
  <c r="K15" i="7"/>
  <c r="L15" i="7" s="1"/>
  <c r="K28" i="7"/>
  <c r="L28" i="7" s="1"/>
  <c r="M28" i="7" s="1"/>
  <c r="K19" i="8"/>
  <c r="L19" i="8" s="1"/>
  <c r="M19" i="8" s="1"/>
  <c r="K31" i="8"/>
  <c r="L31" i="8" s="1"/>
  <c r="M31" i="8" s="1"/>
  <c r="K18" i="8"/>
  <c r="L18" i="8" s="1"/>
  <c r="M18" i="8" s="1"/>
  <c r="K30" i="8"/>
  <c r="L30" i="8" s="1"/>
  <c r="M30" i="8" s="1"/>
  <c r="K19" i="7"/>
  <c r="L19" i="7" s="1"/>
  <c r="M19" i="7" s="1"/>
  <c r="K18" i="4"/>
  <c r="L18" i="4" s="1"/>
  <c r="M18" i="4" s="1"/>
  <c r="H29" i="4"/>
  <c r="H27" i="4"/>
  <c r="M15" i="8" l="1"/>
  <c r="M33" i="8" s="1"/>
  <c r="L33" i="8"/>
  <c r="L33" i="7"/>
  <c r="M15" i="7"/>
  <c r="M33" i="7" s="1"/>
  <c r="K17" i="4"/>
  <c r="J24" i="4"/>
  <c r="J16" i="4"/>
  <c r="I16" i="4"/>
  <c r="I29" i="4"/>
  <c r="H30" i="4"/>
  <c r="I30" i="4" s="1"/>
  <c r="H28" i="4"/>
  <c r="I28" i="4" s="1"/>
  <c r="I27" i="4"/>
  <c r="C26" i="4"/>
  <c r="D26" i="4" s="1"/>
  <c r="E26" i="4" s="1"/>
  <c r="F26" i="4" s="1"/>
  <c r="G26" i="4" s="1"/>
  <c r="I18" i="4"/>
  <c r="I15" i="4"/>
  <c r="I14" i="4"/>
  <c r="L14" i="4"/>
  <c r="I13" i="4"/>
  <c r="M14" i="4" s="1"/>
  <c r="B12" i="4"/>
  <c r="C12" i="4" s="1"/>
  <c r="D12" i="4" s="1"/>
  <c r="E12" i="4" s="1"/>
  <c r="F12" i="4" s="1"/>
  <c r="G12" i="4" s="1"/>
  <c r="N33" i="8" l="1"/>
  <c r="N33" i="7"/>
  <c r="L17" i="4"/>
  <c r="M17" i="4" s="1"/>
  <c r="I32" i="4"/>
  <c r="E44" i="4" s="1"/>
  <c r="K19" i="4"/>
  <c r="L19" i="4" s="1"/>
  <c r="M19" i="4" s="1"/>
  <c r="K24" i="4"/>
  <c r="L24" i="4" s="1"/>
  <c r="M24" i="4" s="1"/>
  <c r="K29" i="4"/>
  <c r="L29" i="4" s="1"/>
  <c r="M29" i="4" s="1"/>
  <c r="K30" i="4"/>
  <c r="L30" i="4" s="1"/>
  <c r="M30" i="4" s="1"/>
  <c r="K15" i="4"/>
  <c r="L15" i="4" s="1"/>
  <c r="M15" i="4" s="1"/>
  <c r="K28" i="4"/>
  <c r="L28" i="4" s="1"/>
  <c r="M28" i="4" s="1"/>
  <c r="K16" i="4"/>
  <c r="L16" i="4" s="1"/>
  <c r="M16" i="4" s="1"/>
  <c r="K31" i="4"/>
  <c r="L31" i="4" s="1"/>
  <c r="M31" i="4" s="1"/>
  <c r="M33" i="4" l="1"/>
  <c r="L33" i="4"/>
  <c r="N3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Darragh</author>
  </authors>
  <commentList>
    <comment ref="P6" authorId="0" shapeId="0" xr:uid="{ADDDA2CA-C1D3-4B33-BF99-A899D6C1216B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Example of special instructions</t>
        </r>
      </text>
    </comment>
    <comment ref="B8" authorId="0" shapeId="0" xr:uid="{ECA613FA-4435-40D1-881E-C5441A0E43D6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Entering this date will populate date data in Rows 12 and 26.</t>
        </r>
      </text>
    </comment>
    <comment ref="C10" authorId="0" shapeId="0" xr:uid="{E6EE7F12-D2A5-4102-AA4E-06DEBF0117D0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Per Diem meal rates in H27-30.</t>
        </r>
      </text>
    </comment>
    <comment ref="B12" authorId="0" shapeId="0" xr:uid="{0199342E-8C11-4180-AA3E-217107EFCFF9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fields populated by cell B8 (Departure Date) but can be over written.</t>
        </r>
      </text>
    </comment>
    <comment ref="H12" authorId="0" shapeId="0" xr:uid="{79580E6D-1877-4F91-B9EA-35218C6565EA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left blank for manual input, usually date of Airfare expense.</t>
        </r>
      </text>
    </comment>
    <comment ref="B22" authorId="0" shapeId="0" xr:uid="{1E883AE3-B12D-4ECA-87ED-7526BAEE840A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the Mileage Rate in cell F23.</t>
        </r>
      </text>
    </comment>
    <comment ref="B23" authorId="0" shapeId="0" xr:uid="{4C6D2C86-5A73-48A9-84D4-571D80D95A41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Rate populated based on cell B22 (Primary driving Province/Territory) but can be overwritten if needed.</t>
        </r>
      </text>
    </comment>
    <comment ref="B26" authorId="0" shapeId="0" xr:uid="{3B2A831E-1FD5-4EE3-8AE7-A307747ADC7E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fields populated by B8 (Departure Date) but can be over written.</t>
        </r>
      </text>
    </comment>
    <comment ref="H27" authorId="0" shapeId="0" xr:uid="{6641A7A3-350E-4F26-877D-DC3E73E03798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Rates based on cell C10 (Destination Province), but can be overwritten if needed.</t>
        </r>
      </text>
    </comment>
    <comment ref="P28" authorId="0" shapeId="0" xr:uid="{AAF9573B-A9AE-4F09-A292-4E49E80E4E35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See links in cells B20, B25 and A30 for current travel rates.</t>
        </r>
      </text>
    </comment>
    <comment ref="G39" authorId="0" shapeId="0" xr:uid="{036E04FB-879D-4FF5-AD7E-DBAE2428A245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hidden tax calculations.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Darragh</author>
  </authors>
  <commentList>
    <comment ref="P6" authorId="0" shapeId="0" xr:uid="{88EB8AB0-45E5-4332-9AB0-E88851016C5C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Exemples d'instructions spéciales</t>
        </r>
      </text>
    </comment>
    <comment ref="B8" authorId="0" shapeId="0" xr:uid="{F8472A7C-0A76-4F0A-8CBC-B264E54C24F2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La saisie de cette date remplira les données de date dans les lignes 12 et 26.</t>
        </r>
      </text>
    </comment>
    <comment ref="D10" authorId="0" shapeId="0" xr:uid="{FA8E8598-9CBB-47AD-B258-6C00FBFB8068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Ce champ contrôle les taux des repas dans H27-30.</t>
        </r>
      </text>
    </comment>
    <comment ref="B12" authorId="0" shapeId="0" xr:uid="{0BEC22C9-1D47-41C3-9E73-3B3B9FEB16E2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Les champs de date sont remplis par la cellule B8 (date de départ), mais peuvent être modifiés.</t>
        </r>
      </text>
    </comment>
    <comment ref="H12" authorId="0" shapeId="0" xr:uid="{A6898054-34E3-4E46-B852-1ABBC8EB2C10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Date laissée en blanc pour saisie manuelle, généralement la date de la dépense liée au billet d'avion.</t>
        </r>
      </text>
    </comment>
    <comment ref="B22" authorId="0" shapeId="0" xr:uid="{E9DDEA07-1F49-4763-842B-8BE98903BBF8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Ce champ contrôle le taux de kilométrage dans la cellule F23.</t>
        </r>
      </text>
    </comment>
    <comment ref="B23" authorId="0" shapeId="0" xr:uid="{2556EB4C-88C9-44F7-935D-01242B8814F0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Taux renseigné en fonction de la cellule B22 (province ou territoire principal de conduite), mais pouvant être modifié si nécessaire.</t>
        </r>
      </text>
    </comment>
    <comment ref="B26" authorId="0" shapeId="0" xr:uid="{49336884-3343-4411-B405-FC0D97876873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Les champs de date sont remplis par la cellule B8 (date de départ), mais peuvent être modifiés.</t>
        </r>
      </text>
    </comment>
    <comment ref="H27" authorId="0" shapeId="0" xr:uid="{10966408-625A-4D9E-84F6-5D1A9BEA61DA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Tarifs basés sur la cellule C10 (province de destination), mais pouvant être modifiés si nécessaire.</t>
        </r>
      </text>
    </comment>
    <comment ref="P28" authorId="0" shapeId="0" xr:uid="{A33F1874-1B1B-48F1-BD83-645224495744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Consultez les liens dans les cellules B20, B25 et A30 pour connaître les tarifs actuels.</t>
        </r>
      </text>
    </comment>
    <comment ref="G40" authorId="0" shapeId="0" xr:uid="{CB759EE1-ACAE-44AA-837B-6E7998D69F60}">
      <text>
        <r>
          <rPr>
            <b/>
            <sz val="9"/>
            <color indexed="81"/>
            <rFont val="Tahoma"/>
            <family val="2"/>
          </rPr>
          <t>CCATM:</t>
        </r>
        <r>
          <rPr>
            <sz val="9"/>
            <color indexed="81"/>
            <rFont val="Tahoma"/>
            <family val="2"/>
          </rPr>
          <t xml:space="preserve">
Ce champ contrôle les calculs de taxes cachées.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Darragh</author>
  </authors>
  <commentList>
    <comment ref="P6" authorId="0" shapeId="0" xr:uid="{5E5E4F04-61EF-479C-80AF-1D22B453937C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Example of special instructions</t>
        </r>
      </text>
    </comment>
    <comment ref="B8" authorId="0" shapeId="0" xr:uid="{DB8D089F-7724-4980-8072-0CE739C89631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Entering this date will populate date data in Rows 12 and 26.</t>
        </r>
      </text>
    </comment>
    <comment ref="C10" authorId="0" shapeId="0" xr:uid="{182BAF7A-B12A-419E-B314-5D39A17A7E1B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Per Diem meal rates in H27-30.</t>
        </r>
      </text>
    </comment>
    <comment ref="B12" authorId="0" shapeId="0" xr:uid="{144E92CF-2066-49C0-BD9C-EF38E2F6769D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fields populated by cell B8 (Departure Date) but can be over written.</t>
        </r>
      </text>
    </comment>
    <comment ref="H12" authorId="0" shapeId="0" xr:uid="{0C5C22A8-881B-4625-8C4A-8C5A122C76A7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left blank for manual input, usually date of Airfare expense.</t>
        </r>
      </text>
    </comment>
    <comment ref="B22" authorId="0" shapeId="0" xr:uid="{BE62D66A-4B58-4862-99B6-B842BA1768AE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the Mileage Rate in cell F23.</t>
        </r>
      </text>
    </comment>
    <comment ref="B23" authorId="0" shapeId="0" xr:uid="{059B62BB-74FF-43E7-A2BA-66341B6CB4F1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Rate populated based on cell B22 (Primary driving Province/Territory) but can be overwritten if needed.</t>
        </r>
      </text>
    </comment>
    <comment ref="B26" authorId="0" shapeId="0" xr:uid="{684613B2-D0C9-4872-8A31-0588867228CE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Date fields populated by B8 (Departure Date) but can be over written.</t>
        </r>
      </text>
    </comment>
    <comment ref="H27" authorId="0" shapeId="0" xr:uid="{1FC5239E-26B9-41AA-AAD0-D7CA187A5C7F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Rates based on cell C10 (Destination Province), but can be overwritten if needed.</t>
        </r>
      </text>
    </comment>
    <comment ref="P28" authorId="0" shapeId="0" xr:uid="{89A1C65A-7BDF-44F0-B7AF-1CC4265F16B0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See links in B18, B23 and A28 for current travel rates.</t>
        </r>
      </text>
    </comment>
    <comment ref="G39" authorId="0" shapeId="0" xr:uid="{92822805-3163-4FBD-886A-0A03171237A0}">
      <text>
        <r>
          <rPr>
            <b/>
            <sz val="9"/>
            <color indexed="81"/>
            <rFont val="Tahoma"/>
            <family val="2"/>
          </rPr>
          <t>CCMTA:</t>
        </r>
        <r>
          <rPr>
            <sz val="9"/>
            <color indexed="81"/>
            <rFont val="Tahoma"/>
            <family val="2"/>
          </rPr>
          <t xml:space="preserve">
This field controls hidden tax calculations.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<sst xmlns="http://schemas.openxmlformats.org/spreadsheetml/2006/main" count="245" uniqueCount="136">
  <si>
    <t>TRAVEL EXPENSE CLAIM FORM</t>
  </si>
  <si>
    <t xml:space="preserve">Jurisdiction </t>
  </si>
  <si>
    <t>Breakfast</t>
  </si>
  <si>
    <t>Lunch</t>
  </si>
  <si>
    <t>Dinner</t>
  </si>
  <si>
    <t>TOTAL DUE CLAIMANT</t>
  </si>
  <si>
    <t>Airfare</t>
  </si>
  <si>
    <t>Hotel room</t>
  </si>
  <si>
    <t>DATE</t>
  </si>
  <si>
    <t>TOTAL</t>
  </si>
  <si>
    <r>
      <t xml:space="preserve">Name </t>
    </r>
    <r>
      <rPr>
        <sz val="10"/>
        <color theme="1"/>
        <rFont val="Calibri"/>
        <family val="2"/>
        <scheme val="minor"/>
      </rPr>
      <t xml:space="preserve">(claimant) </t>
    </r>
  </si>
  <si>
    <r>
      <rPr>
        <b/>
        <sz val="10"/>
        <color theme="1"/>
        <rFont val="Calibri"/>
        <family val="2"/>
        <scheme val="minor"/>
      </rPr>
      <t>Parking</t>
    </r>
    <r>
      <rPr>
        <sz val="10"/>
        <color theme="1"/>
        <rFont val="Calibri"/>
        <family val="2"/>
        <scheme val="minor"/>
      </rPr>
      <t xml:space="preserve"> (if applicable)</t>
    </r>
  </si>
  <si>
    <r>
      <t>PAYMENT</t>
    </r>
    <r>
      <rPr>
        <sz val="10"/>
        <color theme="1"/>
        <rFont val="Calibri"/>
        <family val="2"/>
        <scheme val="minor"/>
      </rPr>
      <t xml:space="preserve"> (select option below)</t>
    </r>
  </si>
  <si>
    <t>Number of kilometers for trip</t>
  </si>
  <si>
    <t>Mileage rate</t>
  </si>
  <si>
    <t>Total</t>
  </si>
  <si>
    <t>Appendix B - Kilometric rates</t>
  </si>
  <si>
    <r>
      <t xml:space="preserve">Mileage </t>
    </r>
    <r>
      <rPr>
        <sz val="10"/>
        <color theme="1"/>
        <rFont val="Calibri"/>
        <family val="2"/>
        <scheme val="minor"/>
      </rPr>
      <t>(if applicable)</t>
    </r>
  </si>
  <si>
    <r>
      <t>Meals</t>
    </r>
    <r>
      <rPr>
        <sz val="10"/>
        <color theme="1"/>
        <rFont val="Calibri"/>
        <family val="2"/>
        <scheme val="minor"/>
      </rPr>
      <t xml:space="preserve"> (if applicable)</t>
    </r>
  </si>
  <si>
    <t>Appendix C - Meal allowance</t>
  </si>
  <si>
    <r>
      <t>Incidentals</t>
    </r>
    <r>
      <rPr>
        <sz val="10"/>
        <color theme="10"/>
        <rFont val="Calibri"/>
        <family val="2"/>
        <scheme val="minor"/>
      </rPr>
      <t xml:space="preserve"> (if applicable)</t>
    </r>
  </si>
  <si>
    <t>NL</t>
  </si>
  <si>
    <t>PE</t>
  </si>
  <si>
    <t>NS</t>
  </si>
  <si>
    <t>NB</t>
  </si>
  <si>
    <t>QC</t>
  </si>
  <si>
    <t>ON</t>
  </si>
  <si>
    <t>MB</t>
  </si>
  <si>
    <t>SK</t>
  </si>
  <si>
    <t>AB</t>
  </si>
  <si>
    <t>BC</t>
  </si>
  <si>
    <t>NU</t>
  </si>
  <si>
    <t>NT</t>
  </si>
  <si>
    <t>YT</t>
  </si>
  <si>
    <t>RATE</t>
  </si>
  <si>
    <t>Tax Rate</t>
  </si>
  <si>
    <t>Net</t>
  </si>
  <si>
    <t>Less Tax</t>
  </si>
  <si>
    <t>Manual</t>
  </si>
  <si>
    <t>Input:</t>
  </si>
  <si>
    <r>
      <t xml:space="preserve">Destination </t>
    </r>
    <r>
      <rPr>
        <sz val="10"/>
        <color theme="1"/>
        <rFont val="Calibri"/>
        <family val="2"/>
        <scheme val="minor"/>
      </rPr>
      <t>(City)</t>
    </r>
  </si>
  <si>
    <t>Destination</t>
  </si>
  <si>
    <t>Validation, should be $0</t>
  </si>
  <si>
    <t>Mileage</t>
  </si>
  <si>
    <t>USA</t>
  </si>
  <si>
    <t>Incidentals</t>
  </si>
  <si>
    <t>Primary driving Province/Territory</t>
  </si>
  <si>
    <r>
      <t>Taxi/shuttle -Home</t>
    </r>
    <r>
      <rPr>
        <sz val="10"/>
        <color theme="1"/>
        <rFont val="Calibri"/>
        <family val="2"/>
        <scheme val="minor"/>
      </rPr>
      <t xml:space="preserve"> (if applicable)</t>
    </r>
  </si>
  <si>
    <r>
      <t>Taxi/shuttle -Destination</t>
    </r>
    <r>
      <rPr>
        <sz val="10"/>
        <color theme="1"/>
        <rFont val="Calibri"/>
        <family val="2"/>
        <scheme val="minor"/>
      </rPr>
      <t xml:space="preserve"> (if applicable)</t>
    </r>
  </si>
  <si>
    <t>Name:</t>
  </si>
  <si>
    <t>Address 1:</t>
  </si>
  <si>
    <t>Address 2:</t>
  </si>
  <si>
    <t>City:</t>
  </si>
  <si>
    <t>Province / Territory:</t>
  </si>
  <si>
    <t>Postal Code</t>
  </si>
  <si>
    <t>TO BE HIDDEN:</t>
  </si>
  <si>
    <t>** Note rates change April and October 1st</t>
  </si>
  <si>
    <t>Please submit your claim to:</t>
  </si>
  <si>
    <t xml:space="preserve">2. Pay by cheque </t>
  </si>
  <si>
    <r>
      <t xml:space="preserve">1. Pay by EFT </t>
    </r>
    <r>
      <rPr>
        <sz val="10"/>
        <color theme="1"/>
        <rFont val="Calibri"/>
        <family val="2"/>
        <scheme val="minor"/>
      </rPr>
      <t>(see form attached</t>
    </r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)</t>
    </r>
  </si>
  <si>
    <t>*Form only required for 1st time payment submissions.</t>
  </si>
  <si>
    <t>info@ccmta.ca</t>
  </si>
  <si>
    <t>Instructions:</t>
  </si>
  <si>
    <t>Cells with a red indicator contain instructions.</t>
  </si>
  <si>
    <t>Corresponding Invoice #: 
(if applicable)</t>
  </si>
  <si>
    <t>Your Name</t>
  </si>
  <si>
    <t>Ontario</t>
  </si>
  <si>
    <t>Ottawa</t>
  </si>
  <si>
    <t>Toronto</t>
  </si>
  <si>
    <t>Your Name OR Organization</t>
  </si>
  <si>
    <t>123 Fake Street</t>
  </si>
  <si>
    <t>N/A</t>
  </si>
  <si>
    <t>Purpose of trip / name of meeting</t>
  </si>
  <si>
    <r>
      <t xml:space="preserve">Destination </t>
    </r>
    <r>
      <rPr>
        <sz val="10"/>
        <color theme="1"/>
        <rFont val="Calibri"/>
        <family val="2"/>
        <scheme val="minor"/>
      </rPr>
      <t>(Province/territory/USA)</t>
    </r>
  </si>
  <si>
    <t>Address of departure</t>
  </si>
  <si>
    <t>Address of arrival</t>
  </si>
  <si>
    <r>
      <t xml:space="preserve">PAYEE Info: </t>
    </r>
    <r>
      <rPr>
        <sz val="10"/>
        <color theme="1"/>
        <rFont val="Calibri"/>
        <family val="2"/>
        <scheme val="minor"/>
      </rPr>
      <t xml:space="preserve">(a form must be completed for </t>
    </r>
    <r>
      <rPr>
        <u/>
        <sz val="10"/>
        <color theme="1"/>
        <rFont val="Calibri"/>
        <family val="2"/>
        <scheme val="minor"/>
      </rPr>
      <t>each payee</t>
    </r>
    <r>
      <rPr>
        <sz val="10"/>
        <color theme="1"/>
        <rFont val="Calibri"/>
        <family val="2"/>
        <scheme val="minor"/>
      </rPr>
      <t>)</t>
    </r>
  </si>
  <si>
    <r>
      <t xml:space="preserve">Other </t>
    </r>
    <r>
      <rPr>
        <sz val="10"/>
        <color theme="1"/>
        <rFont val="Calibri"/>
        <family val="2"/>
        <scheme val="minor"/>
      </rPr>
      <t>(Specify:)</t>
    </r>
  </si>
  <si>
    <r>
      <t xml:space="preserve">Departure Date </t>
    </r>
    <r>
      <rPr>
        <sz val="10"/>
        <color theme="1"/>
        <rFont val="Calibri"/>
        <family val="2"/>
        <scheme val="minor"/>
      </rPr>
      <t>(Numeric)</t>
    </r>
  </si>
  <si>
    <t>Include Google Map Image with your submission</t>
  </si>
  <si>
    <r>
      <t xml:space="preserve">Return Date </t>
    </r>
    <r>
      <rPr>
        <sz val="10"/>
        <color theme="1"/>
        <rFont val="Calibri"/>
        <family val="2"/>
        <scheme val="minor"/>
      </rPr>
      <t>(Numeric)</t>
    </r>
  </si>
  <si>
    <t>1 Blue Jays Way, Toronto, ON M5V 1J3</t>
  </si>
  <si>
    <t>1111 Prince of Wales, Ottawa, ON K2C 3T2</t>
  </si>
  <si>
    <t>M2H 3N4</t>
  </si>
  <si>
    <t>CCMTA Travel Expense Claim Form</t>
  </si>
  <si>
    <t>September 2025</t>
  </si>
  <si>
    <t>Page 1</t>
  </si>
  <si>
    <t>Your meeting name</t>
  </si>
  <si>
    <t>Formulaire de réclamation des dépenses de déplacement</t>
  </si>
  <si>
    <t>Nom (demandeur)</t>
  </si>
  <si>
    <t xml:space="preserve">Gouvernement </t>
  </si>
  <si>
    <t>Date de départ (numérique)</t>
  </si>
  <si>
    <t>Date de retour (numérique)</t>
  </si>
  <si>
    <t>Destination (Ville)</t>
  </si>
  <si>
    <t>But du voyage / nom de la réunion</t>
  </si>
  <si>
    <t>Destination (Province/Territoire/États-Unis)</t>
  </si>
  <si>
    <t>Chambre d'hôtel</t>
  </si>
  <si>
    <t>Transport aérien</t>
  </si>
  <si>
    <t>Taxi/navette - Domicile (si applicable)</t>
  </si>
  <si>
    <t>Taxi/navette - Destination (le cas échéant)</t>
  </si>
  <si>
    <t>Stationnement (s'il y a lieu)</t>
  </si>
  <si>
    <t>Autre (Précisez :)</t>
  </si>
  <si>
    <t>Kilométrage (le cas échéant)</t>
  </si>
  <si>
    <t>Annexe B - Tarifs kilométriques</t>
  </si>
  <si>
    <t>Veuillez inclure une image de Google Map avec votre soumission.</t>
  </si>
  <si>
    <t>Nombre de kilomètres pour le voyage</t>
  </si>
  <si>
    <t>Province/Territoire principal.</t>
  </si>
  <si>
    <t>Taux de kilométrage</t>
  </si>
  <si>
    <t>Adresse de départ</t>
  </si>
  <si>
    <t>Adresse d'arrivée</t>
  </si>
  <si>
    <t>Instructions :</t>
  </si>
  <si>
    <t>Les cellules avec un indicateur rouge contiennent des instructions.</t>
  </si>
  <si>
    <t>Repas (s'il y a lieu)</t>
  </si>
  <si>
    <t>Petit-déjeuner</t>
  </si>
  <si>
    <t>Déjeuner</t>
  </si>
  <si>
    <t>Dîner</t>
  </si>
  <si>
    <t>Faux frais (le cas échéant)</t>
  </si>
  <si>
    <t>Annexe C - Indemnité de repas</t>
  </si>
  <si>
    <t>** Les taux changent le 1er avril et le 1er octobre.</t>
  </si>
  <si>
    <t>MONTANT TOTAL DÛ AU DEMANDEUR</t>
  </si>
  <si>
    <t>PAIEMENT (sélectionnez l'option ci-dessous)</t>
  </si>
  <si>
    <t>1. Payer par virement électronique (voir le formulaire ci-joint*)</t>
  </si>
  <si>
    <t>2. Payer par chèque.</t>
  </si>
  <si>
    <t>*Form only required for 1st time payment submissions, or if your banking information has changed.</t>
  </si>
  <si>
    <t>*Ce formulaire est requis uniquement pour votre première soumission de paiement, ou si vos informations bancaires ont changé.</t>
  </si>
  <si>
    <t>Veuillez soumettre votre demande à :</t>
  </si>
  <si>
    <t>Formulaire de demande de remboursement des frais de déplacement du CCATM</t>
  </si>
  <si>
    <t>septembre 2025</t>
  </si>
  <si>
    <t>Infos sur le PAYÉ : (un formulaire doit être rempli pour chaque payé)</t>
  </si>
  <si>
    <t>Nom :</t>
  </si>
  <si>
    <t>Adresse 1 :</t>
  </si>
  <si>
    <t>Adresse 2 :</t>
  </si>
  <si>
    <t>Ville :</t>
  </si>
  <si>
    <t>Province / Territoire :</t>
  </si>
  <si>
    <t>Code postal</t>
  </si>
  <si>
    <t>N° de facture correspondante  : (le cas échéant)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</si>
</sst>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5" formatCode="yyyy\-mm\-dd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8"/>
      <color theme="1"/>
      <name val="Aptos"/>
      <family val="2"/>
    </font>
    <font>
      <sz val="8"/>
      <color theme="1"/>
      <name val="Calibri"/>
      <family val="2"/>
      <scheme val="minor"/>
    </font>
    <font>
      <u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7">
    <xf numFmtId="0" fontId="0" fillId="0" borderId="0" xfId="0"/>
    <xf numFmtId="9" fontId="0" fillId="0" borderId="0" xfId="0" applyNumberFormat="1"/>
    <xf numFmtId="43" fontId="0" fillId="0" borderId="0" xfId="2" applyFont="1"/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2" fillId="2" borderId="1" xfId="0" applyFont="1" applyFill="1" applyBorder="1" applyProtection="1">
      <protection locked="0"/>
    </xf>
    <xf numFmtId="14" fontId="1" fillId="2" borderId="3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" fillId="0" borderId="4" xfId="0" applyFont="1" applyBorder="1" applyProtection="1"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1" fillId="0" borderId="10" xfId="0" applyFont="1" applyBorder="1" applyProtection="1">
      <protection locked="0"/>
    </xf>
    <xf numFmtId="0" fontId="6" fillId="2" borderId="3" xfId="1" applyFont="1" applyFill="1" applyBorder="1" applyAlignment="1" applyProtection="1">
      <alignment vertical="top"/>
      <protection locked="0"/>
    </xf>
    <xf numFmtId="43" fontId="1" fillId="0" borderId="5" xfId="2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6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7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3" fontId="1" fillId="0" borderId="3" xfId="2" applyFont="1" applyBorder="1" applyProtection="1">
      <protection locked="0"/>
    </xf>
    <xf numFmtId="0" fontId="8" fillId="0" borderId="1" xfId="1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43" fontId="1" fillId="0" borderId="8" xfId="2" applyFont="1" applyBorder="1" applyProtection="1"/>
    <xf numFmtId="43" fontId="1" fillId="0" borderId="5" xfId="2" applyFont="1" applyBorder="1" applyProtection="1">
      <protection locked="0"/>
    </xf>
    <xf numFmtId="43" fontId="1" fillId="0" borderId="6" xfId="2" applyFont="1" applyBorder="1" applyProtection="1"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0" xfId="2" applyNumberFormat="1" applyFont="1"/>
    <xf numFmtId="0" fontId="0" fillId="0" borderId="21" xfId="0" applyBorder="1" applyProtection="1">
      <protection locked="0"/>
    </xf>
    <xf numFmtId="0" fontId="0" fillId="0" borderId="10" xfId="0" applyBorder="1" applyProtection="1">
      <protection locked="0"/>
    </xf>
    <xf numFmtId="0" fontId="1" fillId="0" borderId="26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27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30" xfId="0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43" fontId="3" fillId="2" borderId="15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center"/>
      <protection locked="0"/>
    </xf>
    <xf numFmtId="43" fontId="1" fillId="0" borderId="9" xfId="0" applyNumberFormat="1" applyFont="1" applyBorder="1"/>
    <xf numFmtId="43" fontId="1" fillId="0" borderId="32" xfId="0" applyNumberFormat="1" applyFont="1" applyBorder="1"/>
    <xf numFmtId="0" fontId="0" fillId="3" borderId="0" xfId="0" applyFill="1" applyProtection="1">
      <protection locked="0"/>
    </xf>
    <xf numFmtId="0" fontId="10" fillId="3" borderId="0" xfId="0" applyFont="1" applyFill="1" applyProtection="1">
      <protection locked="0"/>
    </xf>
    <xf numFmtId="43" fontId="10" fillId="3" borderId="0" xfId="2" applyFont="1" applyFill="1" applyProtection="1">
      <protection locked="0"/>
    </xf>
    <xf numFmtId="43" fontId="0" fillId="3" borderId="0" xfId="0" applyNumberFormat="1" applyFill="1" applyProtection="1">
      <protection locked="0"/>
    </xf>
    <xf numFmtId="9" fontId="0" fillId="3" borderId="0" xfId="4" applyFont="1" applyFill="1" applyProtection="1">
      <protection locked="0"/>
    </xf>
    <xf numFmtId="43" fontId="0" fillId="3" borderId="14" xfId="0" applyNumberFormat="1" applyFill="1" applyBorder="1" applyProtection="1">
      <protection locked="0"/>
    </xf>
    <xf numFmtId="0" fontId="11" fillId="3" borderId="0" xfId="0" applyFont="1" applyFill="1" applyProtection="1"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5" fillId="0" borderId="0" xfId="1" applyProtection="1">
      <protection locked="0"/>
    </xf>
    <xf numFmtId="0" fontId="15" fillId="0" borderId="0" xfId="0" applyFont="1" applyProtection="1">
      <protection locked="0"/>
    </xf>
    <xf numFmtId="0" fontId="0" fillId="4" borderId="0" xfId="0" applyFill="1" applyProtection="1">
      <protection locked="0"/>
    </xf>
    <xf numFmtId="0" fontId="11" fillId="4" borderId="0" xfId="0" applyFont="1" applyFill="1" applyProtection="1">
      <protection locked="0"/>
    </xf>
    <xf numFmtId="0" fontId="0" fillId="0" borderId="33" xfId="0" applyBorder="1" applyProtection="1">
      <protection locked="0"/>
    </xf>
    <xf numFmtId="0" fontId="10" fillId="4" borderId="0" xfId="0" applyFont="1" applyFill="1" applyAlignment="1" applyProtection="1">
      <alignment horizontal="right"/>
      <protection locked="0"/>
    </xf>
    <xf numFmtId="0" fontId="10" fillId="4" borderId="0" xfId="0" applyFont="1" applyFill="1" applyProtection="1">
      <protection locked="0"/>
    </xf>
    <xf numFmtId="0" fontId="6" fillId="2" borderId="3" xfId="1" applyFont="1" applyFill="1" applyBorder="1" applyAlignment="1" applyProtection="1">
      <protection locked="0"/>
    </xf>
    <xf numFmtId="0" fontId="6" fillId="2" borderId="4" xfId="1" applyFont="1" applyFill="1" applyBorder="1" applyAlignment="1" applyProtection="1">
      <protection locked="0"/>
    </xf>
    <xf numFmtId="16" fontId="1" fillId="2" borderId="5" xfId="0" applyNumberFormat="1" applyFont="1" applyFill="1" applyBorder="1" applyAlignment="1" applyProtection="1">
      <alignment horizontal="center"/>
      <protection locked="0"/>
    </xf>
    <xf numFmtId="16" fontId="1" fillId="2" borderId="6" xfId="0" applyNumberFormat="1" applyFont="1" applyFill="1" applyBorder="1" applyAlignment="1" applyProtection="1">
      <alignment horizontal="center"/>
      <protection locked="0"/>
    </xf>
    <xf numFmtId="16" fontId="1" fillId="0" borderId="5" xfId="2" applyNumberFormat="1" applyFont="1" applyBorder="1" applyProtection="1">
      <protection locked="0"/>
    </xf>
    <xf numFmtId="16" fontId="1" fillId="0" borderId="6" xfId="2" applyNumberFormat="1" applyFont="1" applyBorder="1" applyProtection="1">
      <protection locked="0"/>
    </xf>
    <xf numFmtId="16" fontId="1" fillId="0" borderId="3" xfId="2" applyNumberFormat="1" applyFont="1" applyBorder="1" applyProtection="1">
      <protection locked="0"/>
    </xf>
    <xf numFmtId="0" fontId="17" fillId="2" borderId="3" xfId="1" applyFont="1" applyFill="1" applyBorder="1" applyAlignment="1" applyProtection="1"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4" xfId="0" applyBorder="1" applyProtection="1">
      <protection locked="0"/>
    </xf>
    <xf numFmtId="0" fontId="18" fillId="0" borderId="0" xfId="0" applyFont="1" applyAlignment="1">
      <alignment vertical="center"/>
    </xf>
    <xf numFmtId="0" fontId="19" fillId="0" borderId="0" xfId="0" applyFont="1" applyProtection="1">
      <protection locked="0"/>
    </xf>
    <xf numFmtId="0" fontId="19" fillId="3" borderId="0" xfId="0" applyFont="1" applyFill="1" applyProtection="1">
      <protection locked="0"/>
    </xf>
    <xf numFmtId="0" fontId="19" fillId="4" borderId="0" xfId="0" applyFont="1" applyFill="1" applyProtection="1">
      <protection locked="0"/>
    </xf>
    <xf numFmtId="49" fontId="18" fillId="0" borderId="0" xfId="0" applyNumberFormat="1" applyFont="1"/>
    <xf numFmtId="0" fontId="2" fillId="0" borderId="3" xfId="0" applyFont="1" applyBorder="1" applyProtection="1">
      <protection locked="0"/>
    </xf>
    <xf numFmtId="0" fontId="20" fillId="2" borderId="3" xfId="1" applyFont="1" applyFill="1" applyBorder="1" applyAlignment="1" applyProtection="1"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65" fontId="1" fillId="0" borderId="1" xfId="0" applyNumberFormat="1" applyFon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10" fillId="4" borderId="0" xfId="0" applyFont="1" applyFill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0" borderId="4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43" fontId="3" fillId="2" borderId="16" xfId="0" applyNumberFormat="1" applyFont="1" applyFill="1" applyBorder="1" applyAlignment="1">
      <alignment horizontal="center" vertical="center"/>
    </xf>
    <xf numFmtId="43" fontId="3" fillId="2" borderId="17" xfId="0" applyNumberFormat="1" applyFont="1" applyFill="1" applyBorder="1" applyAlignment="1">
      <alignment horizontal="center" vertical="center"/>
    </xf>
    <xf numFmtId="43" fontId="3" fillId="2" borderId="18" xfId="0" applyNumberFormat="1" applyFont="1" applyFill="1" applyBorder="1" applyAlignment="1">
      <alignment horizontal="center" vertical="center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44" fontId="3" fillId="0" borderId="2" xfId="3" applyFont="1" applyBorder="1" applyProtection="1"/>
    <xf numFmtId="44" fontId="3" fillId="0" borderId="3" xfId="3" applyFont="1" applyBorder="1" applyProtection="1"/>
    <xf numFmtId="44" fontId="3" fillId="0" borderId="4" xfId="3" applyFont="1" applyBorder="1" applyProtection="1"/>
    <xf numFmtId="0" fontId="2" fillId="0" borderId="3" xfId="0" applyFont="1" applyBorder="1" applyAlignment="1" applyProtection="1">
      <alignment horizontal="left" vertical="top" wrapText="1"/>
      <protection locked="0"/>
    </xf>
    <xf numFmtId="0" fontId="8" fillId="2" borderId="2" xfId="1" applyFont="1" applyFill="1" applyBorder="1" applyAlignment="1" applyProtection="1">
      <alignment horizontal="left"/>
      <protection locked="0"/>
    </xf>
    <xf numFmtId="0" fontId="8" fillId="2" borderId="3" xfId="1" applyFont="1" applyFill="1" applyBorder="1" applyAlignment="1" applyProtection="1">
      <alignment horizontal="left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 applyProtection="1">
      <alignment horizontal="left" vertical="top" wrapText="1"/>
      <protection locked="0"/>
    </xf>
    <xf numFmtId="0" fontId="2" fillId="0" borderId="38" xfId="0" applyFont="1" applyBorder="1" applyAlignment="1" applyProtection="1">
      <alignment horizontal="left" vertical="top" wrapText="1"/>
      <protection locked="0"/>
    </xf>
    <xf numFmtId="0" fontId="2" fillId="0" borderId="39" xfId="0" applyFont="1" applyBorder="1" applyAlignment="1" applyProtection="1">
      <alignment horizontal="left" vertical="top" wrapText="1"/>
      <protection locked="0"/>
    </xf>
    <xf numFmtId="0" fontId="1" fillId="0" borderId="3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4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4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2" fillId="2" borderId="43" xfId="0" applyFont="1" applyFill="1" applyBorder="1" applyAlignment="1" applyProtection="1">
      <alignment horizontal="left" vertical="top" wrapText="1"/>
      <protection locked="0"/>
    </xf>
    <xf numFmtId="0" fontId="2" fillId="2" borderId="41" xfId="0" applyFont="1" applyFill="1" applyBorder="1" applyAlignment="1" applyProtection="1">
      <alignment horizontal="left" vertical="top" wrapText="1"/>
      <protection locked="0"/>
    </xf>
    <xf numFmtId="0" fontId="2" fillId="2" borderId="42" xfId="0" applyFont="1" applyFill="1" applyBorder="1" applyAlignment="1" applyProtection="1">
      <alignment horizontal="left" vertical="top" wrapText="1"/>
      <protection locked="0"/>
    </xf>
    <xf numFmtId="0" fontId="2" fillId="2" borderId="27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33" xfId="0" applyFont="1" applyFill="1" applyBorder="1" applyAlignment="1" applyProtection="1">
      <alignment horizontal="left" vertical="top" wrapText="1"/>
      <protection locked="0"/>
    </xf>
    <xf numFmtId="0" fontId="6" fillId="2" borderId="2" xfId="1" applyFont="1" applyFill="1" applyBorder="1" applyAlignment="1" applyProtection="1">
      <alignment horizontal="left"/>
      <protection locked="0"/>
    </xf>
    <xf numFmtId="0" fontId="6" fillId="2" borderId="3" xfId="1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microsoft.com/office/2011/relationships/webextension" Target="../webextensions/webextension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8</xdr:row>
      <xdr:rowOff>1905</xdr:rowOff>
    </xdr:from>
    <xdr:to>
      <xdr:col>5</xdr:col>
      <xdr:colOff>179070</xdr:colOff>
      <xdr:row>18</xdr:row>
      <xdr:rowOff>76200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Calendar" hidden="1">
              <a:extLst>
                <a:ext uri="{FF2B5EF4-FFF2-40B4-BE49-F238E27FC236}">
                  <a16:creationId xmlns:a16="http://schemas.microsoft.com/office/drawing/2014/main" id="{3DC6E846-ABB2-9960-BCE8-1E76E8FF139A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3" name="Calendar">
              <a:extLst>
                <a:ext uri="{FF2B5EF4-FFF2-40B4-BE49-F238E27FC236}">
                  <a16:creationId xmlns:a16="http://schemas.microsoft.com/office/drawing/2014/main" id="{3DC6E846-ABB2-9960-BCE8-1E76E8FF139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8</xdr:row>
      <xdr:rowOff>1905</xdr:rowOff>
    </xdr:from>
    <xdr:to>
      <xdr:col>5</xdr:col>
      <xdr:colOff>179070</xdr:colOff>
      <xdr:row>18</xdr:row>
      <xdr:rowOff>76200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alendar" hidden="1">
              <a:extLst>
                <a:ext uri="{FF2B5EF4-FFF2-40B4-BE49-F238E27FC236}">
                  <a16:creationId xmlns:a16="http://schemas.microsoft.com/office/drawing/2014/main" id="{D2BD4522-3395-46E1-B036-C88548B4885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alendar">
              <a:extLst>
                <a:ext uri="{FF2B5EF4-FFF2-40B4-BE49-F238E27FC236}">
                  <a16:creationId xmlns:a16="http://schemas.microsoft.com/office/drawing/2014/main" id="{D2BD4522-3395-46E1-B036-C88548B4885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8</xdr:row>
      <xdr:rowOff>1905</xdr:rowOff>
    </xdr:from>
    <xdr:to>
      <xdr:col>5</xdr:col>
      <xdr:colOff>154305</xdr:colOff>
      <xdr:row>18</xdr:row>
      <xdr:rowOff>76200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alendar" hidden="1">
              <a:extLst>
                <a:ext uri="{FF2B5EF4-FFF2-40B4-BE49-F238E27FC236}">
                  <a16:creationId xmlns:a16="http://schemas.microsoft.com/office/drawing/2014/main" id="{2D4364F6-9F94-4C26-BAD8-0163D63DBFA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alendar">
              <a:extLst>
                <a:ext uri="{FF2B5EF4-FFF2-40B4-BE49-F238E27FC236}">
                  <a16:creationId xmlns:a16="http://schemas.microsoft.com/office/drawing/2014/main" id="{2D4364F6-9F94-4C26-BAD8-0163D63DBFA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webextension1.xml><?xml version="1.0" encoding="utf-8"?>
<we:webextension xmlns:we="http://schemas.microsoft.com/office/webextensions/webextension/2010/11" id="{3DC6E846-ABB2-9960-BCE8-1E76E8FF139A}">
  <we:reference id="wa102957665" version="1.3.0.0" store="en-US" storeType="OMEX"/>
  <we:alternateReferences>
    <we:reference id="WA102957665" version="1.3.0.0" store="" storeType="OMEX"/>
  </we:alternateReferences>
  <we:properties/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D2BD4522-3395-46E1-B036-C88548B4885F}">
  <we:reference id="wa102957665" version="1.3.0.0" store="en-US" storeType="OMEX"/>
  <we:alternateReferences>
    <we:reference id="WA102957665" version="1.3.0.0" store="" storeType="OMEX"/>
  </we:alternateReferences>
  <we:properties/>
  <we:bindings/>
  <we:snapshot xmlns:r="http://schemas.openxmlformats.org/officeDocument/2006/relationships" r:embed="rId1"/>
</we:webextension>
</file>

<file path=xl/webextensions/webextension3.xml><?xml version="1.0" encoding="utf-8"?>
<we:webextension xmlns:we="http://schemas.microsoft.com/office/webextensions/webextension/2010/11" id="{2D4364F6-9F94-4C26-BAD8-0163D63DBFAD}">
  <we:reference id="wa102957665" version="1.3.0.0" store="en-US" storeType="OMEX"/>
  <we:alternateReferences>
    <we:reference id="WA102957665" version="1.3.0.0" store="" storeType="OMEX"/>
  </we:alternateReferences>
  <we:properties/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info@ccmta.ca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njc-cnm.gc.ca/directive/d10/v238/s659/en" TargetMode="External"/><Relationship Id="rId1" Type="http://schemas.openxmlformats.org/officeDocument/2006/relationships/hyperlink" Target="https://www.njc-cnm.gc.ca/directive/d10/v238/s659/e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njc-cnm.gc.ca/directive/d10/v238/s658/en" TargetMode="External"/><Relationship Id="rId4" Type="http://schemas.openxmlformats.org/officeDocument/2006/relationships/hyperlink" Target="https://www.google.com/maps/dir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google.com/maps/dir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njc-cnm.gc.ca/directive/d10/v238/s659/fr" TargetMode="External"/><Relationship Id="rId1" Type="http://schemas.openxmlformats.org/officeDocument/2006/relationships/hyperlink" Target="https://www.njc-cnm.gc.ca/directive/d10/v238/s659/en" TargetMode="External"/><Relationship Id="rId6" Type="http://schemas.openxmlformats.org/officeDocument/2006/relationships/hyperlink" Target="https://www.njc-cnm.gc.ca/directive/d10/v238/s659/fr" TargetMode="External"/><Relationship Id="rId5" Type="http://schemas.openxmlformats.org/officeDocument/2006/relationships/hyperlink" Target="mailto:info@ccmta.ca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s://www.njc-cnm.gc.ca/directive/d10/v238/s658/fr" TargetMode="External"/><Relationship Id="rId9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hyperlink" Target="mailto:info@ccmta.ca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https://www.njc-cnm.gc.ca/directive/d10/v238/s659/en" TargetMode="External"/><Relationship Id="rId1" Type="http://schemas.openxmlformats.org/officeDocument/2006/relationships/hyperlink" Target="https://www.njc-cnm.gc.ca/directive/d10/v238/s659/en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google.com/maps/d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7492-A3D1-48F1-B84D-846AC7AF82C5}">
  <sheetPr codeName="Sheet1"/>
  <dimension ref="A1:P46"/>
  <sheetViews>
    <sheetView showGridLines="0" tabSelected="1" showRuler="0" zoomScaleNormal="100" workbookViewId="0">
      <selection activeCell="P29" sqref="P29:P30"/>
    </sheetView>
  </sheetViews>
  <sheetFormatPr defaultRowHeight="15" x14ac:dyDescent="0.25"/>
  <cols>
    <col min="1" max="1" width="25" style="3" customWidth="1"/>
    <col min="2" max="8" width="9.5703125" style="3" customWidth="1"/>
    <col min="9" max="9" width="9.140625" style="3"/>
    <col min="10" max="10" width="11.28515625" style="48" hidden="1" customWidth="1"/>
    <col min="11" max="11" width="8.42578125" style="48" hidden="1" customWidth="1"/>
    <col min="12" max="14" width="9.5703125" style="48" hidden="1" customWidth="1"/>
    <col min="15" max="15" width="22.7109375" style="48" hidden="1" customWidth="1"/>
    <col min="16" max="16" width="42.42578125" style="3" bestFit="1" customWidth="1"/>
    <col min="17" max="16384" width="9.140625" style="3"/>
  </cols>
  <sheetData>
    <row r="1" spans="1:16" x14ac:dyDescent="0.25">
      <c r="A1" s="87" t="e" vm="1">
        <v>#VALUE!</v>
      </c>
      <c r="B1" s="87"/>
      <c r="C1" s="87"/>
      <c r="D1" s="87"/>
      <c r="E1" s="87"/>
      <c r="F1" s="87"/>
      <c r="G1" s="87"/>
      <c r="H1" s="87"/>
      <c r="I1" s="87"/>
      <c r="P1" s="60"/>
    </row>
    <row r="2" spans="1:16" x14ac:dyDescent="0.25">
      <c r="A2" s="87"/>
      <c r="B2" s="87"/>
      <c r="C2" s="87"/>
      <c r="D2" s="87"/>
      <c r="E2" s="87"/>
      <c r="F2" s="87"/>
      <c r="G2" s="87"/>
      <c r="H2" s="87"/>
      <c r="I2" s="87"/>
      <c r="P2" s="60"/>
    </row>
    <row r="3" spans="1:16" x14ac:dyDescent="0.25">
      <c r="A3" s="87"/>
      <c r="B3" s="87"/>
      <c r="C3" s="87"/>
      <c r="D3" s="87"/>
      <c r="E3" s="87"/>
      <c r="F3" s="87"/>
      <c r="G3" s="87"/>
      <c r="H3" s="87"/>
      <c r="I3" s="87"/>
      <c r="P3" s="60"/>
    </row>
    <row r="4" spans="1:16" ht="15" customHeight="1" x14ac:dyDescent="0.25">
      <c r="J4" s="54" t="s">
        <v>55</v>
      </c>
      <c r="P4" s="60"/>
    </row>
    <row r="5" spans="1:16" ht="15.75" x14ac:dyDescent="0.25">
      <c r="A5" s="88" t="s">
        <v>0</v>
      </c>
      <c r="B5" s="88"/>
      <c r="C5" s="88"/>
      <c r="D5" s="88"/>
      <c r="E5" s="88"/>
      <c r="F5" s="88"/>
      <c r="G5" s="88"/>
      <c r="H5" s="88"/>
      <c r="I5" s="88"/>
      <c r="P5" s="61" t="s">
        <v>62</v>
      </c>
    </row>
    <row r="6" spans="1:16" x14ac:dyDescent="0.25">
      <c r="A6" s="4" t="s">
        <v>10</v>
      </c>
      <c r="B6" s="89"/>
      <c r="C6" s="90"/>
      <c r="D6" s="90"/>
      <c r="E6" s="90"/>
      <c r="F6" s="90"/>
      <c r="G6" s="90"/>
      <c r="H6" s="90"/>
      <c r="I6" s="90"/>
      <c r="P6" s="60" t="s">
        <v>63</v>
      </c>
    </row>
    <row r="7" spans="1:16" x14ac:dyDescent="0.25">
      <c r="A7" s="4" t="s">
        <v>1</v>
      </c>
      <c r="B7" s="89"/>
      <c r="C7" s="90"/>
      <c r="D7" s="90"/>
      <c r="E7" s="90"/>
      <c r="F7" s="90"/>
      <c r="G7" s="90"/>
      <c r="H7" s="90"/>
      <c r="I7" s="90"/>
      <c r="P7" s="93"/>
    </row>
    <row r="8" spans="1:16" x14ac:dyDescent="0.25">
      <c r="A8" s="4" t="s">
        <v>78</v>
      </c>
      <c r="B8" s="91"/>
      <c r="C8" s="92"/>
      <c r="D8" s="99" t="s">
        <v>80</v>
      </c>
      <c r="E8" s="100"/>
      <c r="F8" s="101"/>
      <c r="G8" s="96"/>
      <c r="H8" s="97"/>
      <c r="I8" s="98"/>
      <c r="P8" s="93"/>
    </row>
    <row r="9" spans="1:16" x14ac:dyDescent="0.25">
      <c r="A9" s="26" t="s">
        <v>40</v>
      </c>
      <c r="B9" s="89"/>
      <c r="C9" s="90"/>
      <c r="D9" s="99" t="s">
        <v>72</v>
      </c>
      <c r="E9" s="100"/>
      <c r="F9" s="101"/>
      <c r="G9" s="103"/>
      <c r="H9" s="104"/>
      <c r="I9" s="105"/>
      <c r="P9" s="63"/>
    </row>
    <row r="10" spans="1:16" ht="15" customHeight="1" x14ac:dyDescent="0.25">
      <c r="A10" s="84" t="s">
        <v>73</v>
      </c>
      <c r="B10" s="85"/>
      <c r="C10" s="27"/>
      <c r="D10" s="6"/>
      <c r="E10" s="6"/>
      <c r="F10" s="6"/>
      <c r="G10" s="6"/>
      <c r="H10" s="6"/>
      <c r="I10" s="6"/>
      <c r="P10" s="63"/>
    </row>
    <row r="11" spans="1:16" ht="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P11" s="93"/>
    </row>
    <row r="12" spans="1:16" x14ac:dyDescent="0.25">
      <c r="A12" s="7" t="s">
        <v>8</v>
      </c>
      <c r="B12" s="67">
        <f>B8</f>
        <v>0</v>
      </c>
      <c r="C12" s="68">
        <f>B12+1</f>
        <v>1</v>
      </c>
      <c r="D12" s="68">
        <f>C12+1</f>
        <v>2</v>
      </c>
      <c r="E12" s="68">
        <f>D12+1</f>
        <v>3</v>
      </c>
      <c r="F12" s="68">
        <f>E12+1</f>
        <v>4</v>
      </c>
      <c r="G12" s="68">
        <f>F12+1</f>
        <v>5</v>
      </c>
      <c r="H12" s="68"/>
      <c r="I12" s="9" t="s">
        <v>9</v>
      </c>
      <c r="P12" s="93"/>
    </row>
    <row r="13" spans="1:16" ht="16.5" customHeight="1" x14ac:dyDescent="0.25">
      <c r="A13" s="4" t="s">
        <v>6</v>
      </c>
      <c r="B13" s="69"/>
      <c r="C13" s="70"/>
      <c r="D13" s="70"/>
      <c r="E13" s="70"/>
      <c r="F13" s="70"/>
      <c r="G13" s="25"/>
      <c r="H13" s="71"/>
      <c r="I13" s="23">
        <f>SUM(B13:H13)</f>
        <v>0</v>
      </c>
      <c r="J13" s="48" t="s">
        <v>35</v>
      </c>
      <c r="K13" s="48" t="s">
        <v>35</v>
      </c>
      <c r="L13" s="48" t="s">
        <v>37</v>
      </c>
      <c r="M13" s="48" t="s">
        <v>36</v>
      </c>
      <c r="P13" s="63"/>
    </row>
    <row r="14" spans="1:16" x14ac:dyDescent="0.25">
      <c r="A14" s="4" t="s">
        <v>7</v>
      </c>
      <c r="B14" s="24"/>
      <c r="C14" s="25"/>
      <c r="D14" s="25"/>
      <c r="E14" s="25"/>
      <c r="F14" s="25"/>
      <c r="G14" s="25"/>
      <c r="H14" s="20"/>
      <c r="I14" s="23">
        <f t="shared" ref="I14:I18" si="0">SUM(B14:H14)</f>
        <v>0</v>
      </c>
      <c r="J14" s="49" t="s">
        <v>39</v>
      </c>
      <c r="K14" s="50"/>
      <c r="L14" s="51">
        <f>K14</f>
        <v>0</v>
      </c>
      <c r="M14" s="51">
        <f t="shared" ref="M14:M19" si="1">I13-L14</f>
        <v>0</v>
      </c>
      <c r="P14" s="60"/>
    </row>
    <row r="15" spans="1:16" x14ac:dyDescent="0.25">
      <c r="A15" s="4" t="s">
        <v>47</v>
      </c>
      <c r="B15" s="24"/>
      <c r="C15" s="25"/>
      <c r="D15" s="25"/>
      <c r="E15" s="25"/>
      <c r="F15" s="25"/>
      <c r="G15" s="25"/>
      <c r="H15" s="20"/>
      <c r="I15" s="23">
        <f t="shared" si="0"/>
        <v>0</v>
      </c>
      <c r="J15" s="48" t="s">
        <v>41</v>
      </c>
      <c r="K15" s="52" t="e">
        <f>IFERROR(VLOOKUP(J15, 'Provincial tax rates'!$A$2:$B$17, 2, FALSE), VLOOKUP(C10, 'Provincial tax rates'!A2:B14, 2, FALSE))</f>
        <v>#N/A</v>
      </c>
      <c r="L15" s="51" t="e">
        <f>I14*(K15/(1+K15))</f>
        <v>#N/A</v>
      </c>
      <c r="M15" s="51" t="e">
        <f t="shared" si="1"/>
        <v>#N/A</v>
      </c>
      <c r="P15" s="60"/>
    </row>
    <row r="16" spans="1:16" x14ac:dyDescent="0.25">
      <c r="A16" s="4" t="s">
        <v>48</v>
      </c>
      <c r="B16" s="24"/>
      <c r="C16" s="25"/>
      <c r="D16" s="25"/>
      <c r="E16" s="25"/>
      <c r="F16" s="25"/>
      <c r="G16" s="25"/>
      <c r="H16" s="20"/>
      <c r="I16" s="23">
        <f t="shared" ref="I16" si="2">SUM(B16:H16)</f>
        <v>0</v>
      </c>
      <c r="J16" s="48">
        <f>G39</f>
        <v>0</v>
      </c>
      <c r="K16" s="52" t="e">
        <f>VLOOKUP(J16, 'Provincial tax rates'!$A$2:$B$17, 2, FALSE)</f>
        <v>#N/A</v>
      </c>
      <c r="L16" s="51" t="e">
        <f>I15*(K16/(1+K16))</f>
        <v>#N/A</v>
      </c>
      <c r="M16" s="51" t="e">
        <f t="shared" si="1"/>
        <v>#N/A</v>
      </c>
      <c r="P16" s="60"/>
    </row>
    <row r="17" spans="1:16" x14ac:dyDescent="0.25">
      <c r="A17" s="5" t="s">
        <v>11</v>
      </c>
      <c r="B17" s="24"/>
      <c r="C17" s="25"/>
      <c r="D17" s="25"/>
      <c r="E17" s="25"/>
      <c r="F17" s="25"/>
      <c r="G17" s="25"/>
      <c r="H17" s="20"/>
      <c r="I17" s="23">
        <f t="shared" ref="I17" si="3">SUM(B17:H17)</f>
        <v>0</v>
      </c>
      <c r="J17" s="48" t="s">
        <v>41</v>
      </c>
      <c r="K17" s="52" t="e">
        <f>VLOOKUP(J17, 'Provincial tax rates'!$A$2:$B$17, 2, FALSE)</f>
        <v>#N/A</v>
      </c>
      <c r="L17" s="51" t="e">
        <f>I16*(K17/(1+K17))</f>
        <v>#N/A</v>
      </c>
      <c r="M17" s="51" t="e">
        <f t="shared" si="1"/>
        <v>#N/A</v>
      </c>
      <c r="P17" s="60"/>
    </row>
    <row r="18" spans="1:16" x14ac:dyDescent="0.25">
      <c r="A18" s="4" t="s">
        <v>77</v>
      </c>
      <c r="B18" s="24"/>
      <c r="C18" s="25"/>
      <c r="D18" s="25"/>
      <c r="E18" s="25"/>
      <c r="F18" s="25"/>
      <c r="G18" s="25"/>
      <c r="H18" s="20"/>
      <c r="I18" s="23">
        <f t="shared" si="0"/>
        <v>0</v>
      </c>
      <c r="J18" s="48" t="s">
        <v>41</v>
      </c>
      <c r="K18" s="52" t="e">
        <f>VLOOKUP(J18, 'Provincial tax rates'!$A$2:$B$17, 2, FALSE)</f>
        <v>#N/A</v>
      </c>
      <c r="L18" s="51" t="e">
        <f>I17*(K18/(1+K18))</f>
        <v>#N/A</v>
      </c>
      <c r="M18" s="51" t="e">
        <f t="shared" si="1"/>
        <v>#N/A</v>
      </c>
      <c r="P18" s="60"/>
    </row>
    <row r="19" spans="1:16" ht="7.5" customHeight="1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48" t="s">
        <v>41</v>
      </c>
      <c r="K19" s="52" t="e">
        <f>VLOOKUP(J19, 'Provincial tax rates'!$A$2:$B$17, 2, FALSE)</f>
        <v>#N/A</v>
      </c>
      <c r="L19" s="51" t="e">
        <f>I18*(K19/(1+K19))</f>
        <v>#N/A</v>
      </c>
      <c r="M19" s="51" t="e">
        <f t="shared" si="1"/>
        <v>#N/A</v>
      </c>
      <c r="P19" s="60"/>
    </row>
    <row r="20" spans="1:16" x14ac:dyDescent="0.25">
      <c r="A20" s="11" t="s">
        <v>17</v>
      </c>
      <c r="B20" s="16" t="s">
        <v>16</v>
      </c>
      <c r="C20" s="16"/>
      <c r="D20" s="16"/>
      <c r="E20" s="72" t="s">
        <v>79</v>
      </c>
      <c r="F20" s="65"/>
      <c r="G20" s="65"/>
      <c r="H20" s="65"/>
      <c r="I20" s="60"/>
      <c r="K20" s="52"/>
    </row>
    <row r="21" spans="1:16" x14ac:dyDescent="0.25">
      <c r="A21" s="12" t="s">
        <v>13</v>
      </c>
      <c r="B21" s="106"/>
      <c r="C21" s="107"/>
      <c r="D21" s="100" t="s">
        <v>74</v>
      </c>
      <c r="E21" s="101"/>
      <c r="F21" s="108"/>
      <c r="G21" s="109"/>
      <c r="H21" s="109"/>
      <c r="I21" s="110"/>
      <c r="K21" s="52"/>
      <c r="P21" s="60"/>
    </row>
    <row r="22" spans="1:16" ht="25.5" x14ac:dyDescent="0.25">
      <c r="A22" s="12" t="s">
        <v>46</v>
      </c>
      <c r="B22" s="103"/>
      <c r="C22" s="105"/>
      <c r="D22" s="100" t="s">
        <v>75</v>
      </c>
      <c r="E22" s="101"/>
      <c r="F22" s="108"/>
      <c r="G22" s="109"/>
      <c r="H22" s="109"/>
      <c r="I22" s="110"/>
      <c r="K22" s="52"/>
      <c r="P22" s="102"/>
    </row>
    <row r="23" spans="1:16" x14ac:dyDescent="0.25">
      <c r="A23" s="82" t="s">
        <v>14</v>
      </c>
      <c r="B23" s="111" t="e">
        <f>VLOOKUP(B22,'Provincial tax rates'!A2:G16, 6, FALSE)</f>
        <v>#N/A</v>
      </c>
      <c r="C23" s="112"/>
      <c r="D23" s="131" t="s">
        <v>15</v>
      </c>
      <c r="E23" s="131"/>
      <c r="F23" s="132" t="e">
        <f>B23*B21</f>
        <v>#N/A</v>
      </c>
      <c r="G23" s="133"/>
      <c r="H23" s="133"/>
      <c r="I23" s="134"/>
      <c r="K23" s="52"/>
      <c r="P23" s="102"/>
    </row>
    <row r="24" spans="1:16" ht="4.5" customHeight="1" x14ac:dyDescent="0.25">
      <c r="A24" s="14"/>
      <c r="B24" s="15"/>
      <c r="C24" s="15"/>
      <c r="D24" s="15"/>
      <c r="E24" s="15"/>
      <c r="F24" s="10"/>
      <c r="G24" s="10"/>
      <c r="H24" s="10"/>
      <c r="I24" s="13"/>
      <c r="J24" s="48" t="e">
        <f>B23</f>
        <v>#N/A</v>
      </c>
      <c r="K24" s="52" t="e">
        <f>VLOOKUP(J24, 'Provincial tax rates'!$A$2:$B$17, 2, FALSE)</f>
        <v>#N/A</v>
      </c>
      <c r="L24" s="51" t="e">
        <f>F23*(K24/(1+K24))</f>
        <v>#N/A</v>
      </c>
      <c r="M24" s="51" t="e">
        <f>F23-L24</f>
        <v>#N/A</v>
      </c>
      <c r="P24" s="102"/>
    </row>
    <row r="25" spans="1:16" ht="15.75" thickBot="1" x14ac:dyDescent="0.3">
      <c r="A25" s="11" t="s">
        <v>18</v>
      </c>
      <c r="B25" s="16" t="s">
        <v>19</v>
      </c>
      <c r="C25" s="16"/>
      <c r="D25" s="16"/>
      <c r="E25" s="16"/>
      <c r="F25" s="16"/>
      <c r="G25" s="16"/>
      <c r="H25" s="16"/>
      <c r="I25" s="43"/>
      <c r="K25" s="52"/>
      <c r="P25" s="102"/>
    </row>
    <row r="26" spans="1:16" x14ac:dyDescent="0.25">
      <c r="A26" s="7" t="s">
        <v>8</v>
      </c>
      <c r="B26" s="67">
        <f>B8</f>
        <v>0</v>
      </c>
      <c r="C26" s="68">
        <f>B26+1</f>
        <v>1</v>
      </c>
      <c r="D26" s="68">
        <f>C26+1</f>
        <v>2</v>
      </c>
      <c r="E26" s="68">
        <f>D26+1</f>
        <v>3</v>
      </c>
      <c r="F26" s="68">
        <f>E26+1</f>
        <v>4</v>
      </c>
      <c r="G26" s="68">
        <f>F26+1</f>
        <v>5</v>
      </c>
      <c r="H26" s="8" t="s">
        <v>34</v>
      </c>
      <c r="I26" s="45" t="s">
        <v>9</v>
      </c>
      <c r="K26" s="52"/>
      <c r="P26" s="60"/>
    </row>
    <row r="27" spans="1:16" ht="16.5" customHeight="1" x14ac:dyDescent="0.25">
      <c r="A27" s="4" t="s">
        <v>2</v>
      </c>
      <c r="B27" s="17" t="b">
        <v>0</v>
      </c>
      <c r="C27" s="18" t="b">
        <v>0</v>
      </c>
      <c r="D27" s="18" t="b">
        <v>0</v>
      </c>
      <c r="E27" s="18" t="b">
        <v>0</v>
      </c>
      <c r="F27" s="18" t="b">
        <v>0</v>
      </c>
      <c r="G27" s="19" t="b">
        <v>0</v>
      </c>
      <c r="H27" s="20" t="e">
        <f>VLOOKUP(C10, 'Provincial tax rates'!A2:F16, 3, FALSE)</f>
        <v>#N/A</v>
      </c>
      <c r="I27" s="46" t="e">
        <f>COUNTIF(B27:G27, "TRUE")*H27</f>
        <v>#N/A</v>
      </c>
      <c r="K27" s="52"/>
      <c r="P27" s="63"/>
    </row>
    <row r="28" spans="1:16" x14ac:dyDescent="0.25">
      <c r="A28" s="4" t="s">
        <v>3</v>
      </c>
      <c r="B28" s="17" t="b">
        <v>0</v>
      </c>
      <c r="C28" s="18" t="b">
        <v>0</v>
      </c>
      <c r="D28" s="18" t="b">
        <v>0</v>
      </c>
      <c r="E28" s="18" t="b">
        <v>0</v>
      </c>
      <c r="F28" s="18" t="b">
        <v>0</v>
      </c>
      <c r="G28" s="19" t="b">
        <v>0</v>
      </c>
      <c r="H28" s="20" t="e">
        <f>VLOOKUP(C10, 'Provincial tax rates'!A2:F16, 4, FALSE)</f>
        <v>#N/A</v>
      </c>
      <c r="I28" s="46" t="e">
        <f t="shared" ref="I28:I30" si="4">COUNTIF(B28:G28, "TRUE")*H28</f>
        <v>#N/A</v>
      </c>
      <c r="J28" s="48" t="s">
        <v>41</v>
      </c>
      <c r="K28" s="52" t="e">
        <f>VLOOKUP(J28, 'Provincial tax rates'!$A$2:$B$17, 2, FALSE)</f>
        <v>#N/A</v>
      </c>
      <c r="L28" s="51" t="e">
        <f>I27*(K28/(1+K28))</f>
        <v>#N/A</v>
      </c>
      <c r="M28" s="51" t="e">
        <f>I27-L28</f>
        <v>#N/A</v>
      </c>
      <c r="P28" s="60" t="s">
        <v>56</v>
      </c>
    </row>
    <row r="29" spans="1:16" x14ac:dyDescent="0.25">
      <c r="A29" s="4" t="s">
        <v>4</v>
      </c>
      <c r="B29" s="17" t="b">
        <v>0</v>
      </c>
      <c r="C29" s="18" t="b">
        <v>0</v>
      </c>
      <c r="D29" s="18" t="b">
        <v>0</v>
      </c>
      <c r="E29" s="18" t="b">
        <v>0</v>
      </c>
      <c r="F29" s="18" t="b">
        <v>0</v>
      </c>
      <c r="G29" s="19" t="b">
        <v>0</v>
      </c>
      <c r="H29" s="20" t="e">
        <f>VLOOKUP(C10, 'Provincial tax rates'!A2:F16, 5, FALSE)</f>
        <v>#N/A</v>
      </c>
      <c r="I29" s="46" t="e">
        <f t="shared" si="4"/>
        <v>#N/A</v>
      </c>
      <c r="J29" s="48" t="s">
        <v>41</v>
      </c>
      <c r="K29" s="52" t="e">
        <f>VLOOKUP(J29, 'Provincial tax rates'!$A$2:$B$17, 2, FALSE)</f>
        <v>#N/A</v>
      </c>
      <c r="L29" s="51" t="e">
        <f>I28*(K29/(1+K29))</f>
        <v>#N/A</v>
      </c>
      <c r="M29" s="51" t="e">
        <f>I28-L29</f>
        <v>#N/A</v>
      </c>
      <c r="P29" s="120"/>
    </row>
    <row r="30" spans="1:16" ht="15.75" thickBot="1" x14ac:dyDescent="0.3">
      <c r="A30" s="21" t="s">
        <v>20</v>
      </c>
      <c r="B30" s="17" t="b">
        <v>0</v>
      </c>
      <c r="C30" s="18" t="b">
        <v>0</v>
      </c>
      <c r="D30" s="18" t="b">
        <v>0</v>
      </c>
      <c r="E30" s="18" t="b">
        <v>0</v>
      </c>
      <c r="F30" s="18" t="b">
        <v>0</v>
      </c>
      <c r="G30" s="19" t="b">
        <v>0</v>
      </c>
      <c r="H30" s="20" t="e">
        <f>VLOOKUP(C10, 'Provincial tax rates'!A2:H16, 7, FALSE)</f>
        <v>#N/A</v>
      </c>
      <c r="I30" s="47" t="e">
        <f t="shared" si="4"/>
        <v>#N/A</v>
      </c>
      <c r="J30" s="48" t="s">
        <v>41</v>
      </c>
      <c r="K30" s="52" t="e">
        <f>VLOOKUP(J30, 'Provincial tax rates'!$A$2:$B$17, 2, FALSE)</f>
        <v>#N/A</v>
      </c>
      <c r="L30" s="51" t="e">
        <f>I29*(K30/(1+K30))</f>
        <v>#N/A</v>
      </c>
      <c r="M30" s="51" t="e">
        <f>I29-L30</f>
        <v>#N/A</v>
      </c>
      <c r="P30" s="120"/>
    </row>
    <row r="31" spans="1:16" ht="8.25" customHeight="1" thickBot="1" x14ac:dyDescent="0.3">
      <c r="A31" s="22"/>
      <c r="B31" s="22"/>
      <c r="C31" s="22"/>
      <c r="D31" s="22"/>
      <c r="E31" s="22"/>
      <c r="F31" s="22"/>
      <c r="G31" s="22"/>
      <c r="H31" s="22"/>
      <c r="I31" s="44"/>
      <c r="J31" s="48" t="s">
        <v>41</v>
      </c>
      <c r="K31" s="52" t="e">
        <f>VLOOKUP(J31, 'Provincial tax rates'!$A$2:$B$17, 2, FALSE)</f>
        <v>#N/A</v>
      </c>
      <c r="L31" s="51" t="e">
        <f>I30*(K31/(1+K31))</f>
        <v>#N/A</v>
      </c>
      <c r="M31" s="51" t="e">
        <f>I30-L31</f>
        <v>#N/A</v>
      </c>
      <c r="P31" s="60"/>
    </row>
    <row r="32" spans="1:16" ht="15.75" thickBot="1" x14ac:dyDescent="0.3">
      <c r="A32" s="40" t="s">
        <v>5</v>
      </c>
      <c r="B32" s="41"/>
      <c r="C32" s="41"/>
      <c r="D32" s="41"/>
      <c r="E32" s="41"/>
      <c r="F32" s="41"/>
      <c r="G32" s="41"/>
      <c r="H32" s="41"/>
      <c r="I32" s="42" t="e">
        <f>SUM(I27:I30)+F23+SUM(I13:I18)</f>
        <v>#N/A</v>
      </c>
      <c r="P32" s="60"/>
    </row>
    <row r="33" spans="1:16" ht="8.25" customHeight="1" thickBot="1" x14ac:dyDescent="0.3">
      <c r="A33" s="6"/>
      <c r="B33" s="6"/>
      <c r="C33" s="6"/>
      <c r="L33" s="53" t="e">
        <f>SUM(L14:L32)</f>
        <v>#N/A</v>
      </c>
      <c r="M33" s="53" t="e">
        <f>SUM(M14:M32)</f>
        <v>#N/A</v>
      </c>
      <c r="N33" s="51" t="e">
        <f>L33+M33-I32</f>
        <v>#N/A</v>
      </c>
      <c r="O33" s="48" t="s">
        <v>42</v>
      </c>
      <c r="P33" s="60"/>
    </row>
    <row r="34" spans="1:16" ht="16.5" thickTop="1" thickBot="1" x14ac:dyDescent="0.3">
      <c r="A34" s="125" t="s">
        <v>12</v>
      </c>
      <c r="B34" s="126"/>
      <c r="C34" s="127"/>
      <c r="E34" s="128" t="s">
        <v>76</v>
      </c>
      <c r="F34" s="129"/>
      <c r="G34" s="129"/>
      <c r="H34" s="129"/>
      <c r="I34" s="130"/>
      <c r="P34" s="60"/>
    </row>
    <row r="35" spans="1:16" x14ac:dyDescent="0.25">
      <c r="A35" s="94" t="s">
        <v>59</v>
      </c>
      <c r="B35" s="95"/>
      <c r="C35" s="19" t="b">
        <v>0</v>
      </c>
      <c r="E35" s="35" t="s">
        <v>49</v>
      </c>
      <c r="G35" s="29"/>
      <c r="H35" s="29"/>
      <c r="I35" s="36"/>
      <c r="P35" s="64"/>
    </row>
    <row r="36" spans="1:16" ht="19.5" customHeight="1" thickBot="1" x14ac:dyDescent="0.3">
      <c r="A36" s="123" t="s">
        <v>58</v>
      </c>
      <c r="B36" s="124"/>
      <c r="C36" s="31" t="b">
        <v>0</v>
      </c>
      <c r="E36" s="35" t="s">
        <v>50</v>
      </c>
      <c r="G36" s="30"/>
      <c r="H36" s="30"/>
      <c r="I36" s="37"/>
      <c r="P36" s="60"/>
    </row>
    <row r="37" spans="1:16" ht="19.5" customHeight="1" x14ac:dyDescent="0.25">
      <c r="A37" s="57" t="s">
        <v>123</v>
      </c>
      <c r="E37" s="35" t="s">
        <v>51</v>
      </c>
      <c r="G37" s="30"/>
      <c r="H37" s="30"/>
      <c r="I37" s="37"/>
      <c r="P37" s="60"/>
    </row>
    <row r="38" spans="1:16" ht="19.5" customHeight="1" x14ac:dyDescent="0.25">
      <c r="E38" s="35" t="s">
        <v>52</v>
      </c>
      <c r="G38" s="33"/>
      <c r="H38" s="33"/>
      <c r="I38" s="76"/>
      <c r="P38" s="60"/>
    </row>
    <row r="39" spans="1:16" ht="19.5" customHeight="1" x14ac:dyDescent="0.25">
      <c r="A39" s="59" t="s">
        <v>57</v>
      </c>
      <c r="B39" s="58" t="s">
        <v>61</v>
      </c>
      <c r="C39" s="6"/>
      <c r="D39" s="6"/>
      <c r="E39" s="116" t="s">
        <v>53</v>
      </c>
      <c r="F39" s="117"/>
      <c r="G39" s="32"/>
      <c r="H39" s="34"/>
      <c r="I39" s="76"/>
      <c r="P39" s="60"/>
    </row>
    <row r="40" spans="1:16" ht="19.5" customHeight="1" x14ac:dyDescent="0.25">
      <c r="A40" s="59"/>
      <c r="B40" s="58"/>
      <c r="C40" s="6"/>
      <c r="D40" s="6"/>
      <c r="E40" s="55" t="s">
        <v>54</v>
      </c>
      <c r="F40" s="56"/>
      <c r="G40" s="75"/>
      <c r="H40" s="34"/>
      <c r="I40" s="62"/>
      <c r="P40" s="60"/>
    </row>
    <row r="41" spans="1:16" x14ac:dyDescent="0.25">
      <c r="A41" s="59"/>
      <c r="B41" s="58"/>
      <c r="C41" s="6"/>
      <c r="D41" s="6"/>
      <c r="E41" s="118" t="s">
        <v>64</v>
      </c>
      <c r="F41" s="119"/>
      <c r="G41" s="119"/>
      <c r="H41" s="34"/>
      <c r="I41" s="62"/>
      <c r="P41" s="60"/>
    </row>
    <row r="42" spans="1:16" x14ac:dyDescent="0.25">
      <c r="A42" s="6"/>
      <c r="B42" s="6"/>
      <c r="C42" s="6"/>
      <c r="D42" s="6"/>
      <c r="E42" s="118"/>
      <c r="F42" s="119"/>
      <c r="G42" s="119"/>
      <c r="H42" s="121"/>
      <c r="I42" s="122"/>
      <c r="P42" s="60"/>
    </row>
    <row r="43" spans="1:16" ht="15.75" thickBot="1" x14ac:dyDescent="0.3">
      <c r="A43" s="6"/>
      <c r="B43" s="6"/>
      <c r="C43" s="6"/>
      <c r="D43" s="6"/>
      <c r="E43" s="73"/>
      <c r="F43" s="74"/>
      <c r="G43" s="74"/>
      <c r="H43" s="38"/>
      <c r="I43" s="39"/>
      <c r="P43" s="60"/>
    </row>
    <row r="44" spans="1:16" ht="15.75" thickBot="1" x14ac:dyDescent="0.3">
      <c r="E44" s="113" t="e">
        <f>I32</f>
        <v>#N/A</v>
      </c>
      <c r="F44" s="114"/>
      <c r="G44" s="114"/>
      <c r="H44" s="114"/>
      <c r="I44" s="115"/>
      <c r="P44" s="60"/>
    </row>
    <row r="45" spans="1:16" s="78" customFormat="1" ht="11.25" x14ac:dyDescent="0.2">
      <c r="A45" s="77" t="s">
        <v>84</v>
      </c>
      <c r="J45" s="79"/>
      <c r="K45" s="79"/>
      <c r="L45" s="79"/>
      <c r="M45" s="79"/>
      <c r="N45" s="79"/>
      <c r="O45" s="79"/>
      <c r="P45" s="80"/>
    </row>
    <row r="46" spans="1:16" s="78" customFormat="1" ht="11.25" x14ac:dyDescent="0.2">
      <c r="A46" s="81" t="s">
        <v>85</v>
      </c>
      <c r="I46" s="78" t="s">
        <v>86</v>
      </c>
      <c r="J46" s="79"/>
      <c r="K46" s="79"/>
      <c r="L46" s="79"/>
      <c r="M46" s="79"/>
      <c r="N46" s="79"/>
      <c r="O46" s="79"/>
      <c r="P46" s="80"/>
    </row>
  </sheetData>
  <sheetProtection algorithmName="SHA-512" hashValue="sPG2I31eD70NOfPf++p7uxla5MN9tCZ0UiFL4ZNvAhz0TWHA3bR1aHqJ9pGA+KskjwlowUNDTIXjGpTsWymVaQ==" saltValue="JM/pWj3BtgF7oRo9BRn+2A==" spinCount="100000" sheet="1" objects="1" scenarios="1"/>
  <mergeCells count="33">
    <mergeCell ref="A36:B36"/>
    <mergeCell ref="A34:C34"/>
    <mergeCell ref="E34:I34"/>
    <mergeCell ref="D23:E23"/>
    <mergeCell ref="F23:I23"/>
    <mergeCell ref="E44:I44"/>
    <mergeCell ref="E39:F39"/>
    <mergeCell ref="E41:G42"/>
    <mergeCell ref="P29:P30"/>
    <mergeCell ref="H42:I42"/>
    <mergeCell ref="P11:P12"/>
    <mergeCell ref="A35:B35"/>
    <mergeCell ref="P7:P8"/>
    <mergeCell ref="G8:I8"/>
    <mergeCell ref="D8:F8"/>
    <mergeCell ref="P22:P25"/>
    <mergeCell ref="B9:C9"/>
    <mergeCell ref="D9:F9"/>
    <mergeCell ref="G9:I9"/>
    <mergeCell ref="B21:C21"/>
    <mergeCell ref="D21:E21"/>
    <mergeCell ref="F21:I21"/>
    <mergeCell ref="B22:C22"/>
    <mergeCell ref="D22:E22"/>
    <mergeCell ref="F22:I22"/>
    <mergeCell ref="B23:C23"/>
    <mergeCell ref="A10:B10"/>
    <mergeCell ref="A19:I19"/>
    <mergeCell ref="A1:I3"/>
    <mergeCell ref="A5:I5"/>
    <mergeCell ref="B6:I6"/>
    <mergeCell ref="B7:I7"/>
    <mergeCell ref="B8:C8"/>
  </mergeCells>
  <hyperlinks>
    <hyperlink ref="B25:I25" r:id="rId1" display="See Appendix B of travel policy for meal amounts" xr:uid="{5A52FC93-7EDA-49AF-9F04-4D91E8AA0E4A}"/>
    <hyperlink ref="A30" r:id="rId2" xr:uid="{96C28C7B-7199-4811-82B4-EE09BCAA8F86}"/>
    <hyperlink ref="B39" r:id="rId3" xr:uid="{52A6478D-F4F7-4941-8CC7-B609B96BEC55}"/>
    <hyperlink ref="E20" r:id="rId4" display="Add Google Map Image" xr:uid="{5B87B591-D079-46CA-869F-6E7A476E2AA4}"/>
    <hyperlink ref="B20:D20" r:id="rId5" display="Appendix B - Kilometric rates" xr:uid="{519D58D4-5866-4DA0-8E8A-5EFA541EA834}"/>
  </hyperlinks>
  <pageMargins left="0.23622047244094491" right="0.23622047244094491" top="0.74803149606299213" bottom="0.74803149606299213" header="0.31496062992125984" footer="0.31496062992125984"/>
  <pageSetup orientation="portrait" r:id="rId6"/>
  <ignoredErrors>
    <ignoredError sqref="B12:G12 B26:G26" unlockedFormula="1"/>
  </ignoredErrors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1653D2-9003-4127-9788-AB0AE4DCDC7F}">
          <x14:formula1>
            <xm:f>'Provincial tax rates'!$A$2:$A$17</xm:f>
          </x14:formula1>
          <xm:sqref>G39 J28:J31 C10 J24 J15:J19 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91D1-56DD-43EE-AA27-7AD5A2589ADA}">
  <dimension ref="A1:P47"/>
  <sheetViews>
    <sheetView workbookViewId="0">
      <selection activeCell="S12" sqref="S12"/>
    </sheetView>
  </sheetViews>
  <sheetFormatPr defaultRowHeight="15" x14ac:dyDescent="0.25"/>
  <cols>
    <col min="1" max="1" width="25" style="3" customWidth="1"/>
    <col min="2" max="8" width="9.5703125" style="3" customWidth="1"/>
    <col min="9" max="9" width="9.140625" style="3"/>
    <col min="10" max="10" width="11.28515625" style="48" hidden="1" customWidth="1"/>
    <col min="11" max="11" width="8.42578125" style="48" hidden="1" customWidth="1"/>
    <col min="12" max="14" width="9.5703125" style="48" hidden="1" customWidth="1"/>
    <col min="15" max="15" width="22.7109375" style="48" hidden="1" customWidth="1"/>
    <col min="16" max="16" width="66.42578125" style="3" bestFit="1" customWidth="1"/>
    <col min="17" max="16384" width="9.140625" style="3"/>
  </cols>
  <sheetData>
    <row r="1" spans="1:16" x14ac:dyDescent="0.25">
      <c r="A1" s="87" t="e" vm="1">
        <v>#VALUE!</v>
      </c>
      <c r="B1" s="87"/>
      <c r="C1" s="87"/>
      <c r="D1" s="87"/>
      <c r="E1" s="87"/>
      <c r="F1" s="87"/>
      <c r="G1" s="87"/>
      <c r="H1" s="87"/>
      <c r="I1" s="87"/>
      <c r="P1" s="60"/>
    </row>
    <row r="2" spans="1:16" x14ac:dyDescent="0.25">
      <c r="A2" s="87"/>
      <c r="B2" s="87"/>
      <c r="C2" s="87"/>
      <c r="D2" s="87"/>
      <c r="E2" s="87"/>
      <c r="F2" s="87"/>
      <c r="G2" s="87"/>
      <c r="H2" s="87"/>
      <c r="I2" s="87"/>
      <c r="P2" s="60"/>
    </row>
    <row r="3" spans="1:16" x14ac:dyDescent="0.25">
      <c r="A3" s="87"/>
      <c r="B3" s="87"/>
      <c r="C3" s="87"/>
      <c r="D3" s="87"/>
      <c r="E3" s="87"/>
      <c r="F3" s="87"/>
      <c r="G3" s="87"/>
      <c r="H3" s="87"/>
      <c r="I3" s="87"/>
      <c r="P3" s="60"/>
    </row>
    <row r="4" spans="1:16" ht="15" customHeight="1" x14ac:dyDescent="0.25">
      <c r="J4" s="54" t="s">
        <v>55</v>
      </c>
      <c r="P4" s="60"/>
    </row>
    <row r="5" spans="1:16" ht="15.75" x14ac:dyDescent="0.25">
      <c r="A5" s="88" t="s">
        <v>88</v>
      </c>
      <c r="B5" s="88"/>
      <c r="C5" s="88"/>
      <c r="D5" s="88"/>
      <c r="E5" s="88"/>
      <c r="F5" s="88"/>
      <c r="G5" s="88"/>
      <c r="H5" s="88"/>
      <c r="I5" s="88"/>
      <c r="P5" s="61" t="s">
        <v>110</v>
      </c>
    </row>
    <row r="6" spans="1:16" x14ac:dyDescent="0.25">
      <c r="A6" s="4" t="s">
        <v>89</v>
      </c>
      <c r="B6" s="89"/>
      <c r="C6" s="90"/>
      <c r="D6" s="90"/>
      <c r="E6" s="90"/>
      <c r="F6" s="90"/>
      <c r="G6" s="90"/>
      <c r="H6" s="90"/>
      <c r="I6" s="90"/>
      <c r="P6" s="60" t="s">
        <v>111</v>
      </c>
    </row>
    <row r="7" spans="1:16" x14ac:dyDescent="0.25">
      <c r="A7" s="4" t="s">
        <v>90</v>
      </c>
      <c r="B7" s="89"/>
      <c r="C7" s="90"/>
      <c r="D7" s="90"/>
      <c r="E7" s="90"/>
      <c r="F7" s="90"/>
      <c r="G7" s="90"/>
      <c r="H7" s="90"/>
      <c r="I7" s="90"/>
      <c r="P7" s="93"/>
    </row>
    <row r="8" spans="1:16" x14ac:dyDescent="0.25">
      <c r="A8" s="4" t="s">
        <v>91</v>
      </c>
      <c r="B8" s="91"/>
      <c r="C8" s="92"/>
      <c r="D8" s="99" t="s">
        <v>92</v>
      </c>
      <c r="E8" s="100"/>
      <c r="F8" s="101"/>
      <c r="G8" s="96"/>
      <c r="H8" s="97"/>
      <c r="I8" s="98"/>
      <c r="P8" s="93"/>
    </row>
    <row r="9" spans="1:16" x14ac:dyDescent="0.25">
      <c r="A9" s="26" t="s">
        <v>93</v>
      </c>
      <c r="B9" s="89"/>
      <c r="C9" s="90"/>
      <c r="D9" s="99" t="s">
        <v>94</v>
      </c>
      <c r="E9" s="100"/>
      <c r="F9" s="101"/>
      <c r="G9" s="103"/>
      <c r="H9" s="104"/>
      <c r="I9" s="105"/>
      <c r="P9" s="63"/>
    </row>
    <row r="10" spans="1:16" ht="15" customHeight="1" x14ac:dyDescent="0.25">
      <c r="A10" s="84" t="s">
        <v>95</v>
      </c>
      <c r="B10" s="135"/>
      <c r="C10" s="85"/>
      <c r="D10" s="27"/>
      <c r="E10" s="6"/>
      <c r="F10" s="6"/>
      <c r="G10" s="6"/>
      <c r="H10" s="6"/>
      <c r="I10" s="6"/>
      <c r="P10" s="63"/>
    </row>
    <row r="11" spans="1:16" ht="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P11" s="93"/>
    </row>
    <row r="12" spans="1:16" x14ac:dyDescent="0.25">
      <c r="A12" s="7" t="s">
        <v>8</v>
      </c>
      <c r="B12" s="67">
        <f>B8</f>
        <v>0</v>
      </c>
      <c r="C12" s="68">
        <f>B12+1</f>
        <v>1</v>
      </c>
      <c r="D12" s="68">
        <f>C12+1</f>
        <v>2</v>
      </c>
      <c r="E12" s="68">
        <f>D12+1</f>
        <v>3</v>
      </c>
      <c r="F12" s="68">
        <f>E12+1</f>
        <v>4</v>
      </c>
      <c r="G12" s="68">
        <f>F12+1</f>
        <v>5</v>
      </c>
      <c r="H12" s="68"/>
      <c r="I12" s="9" t="s">
        <v>9</v>
      </c>
      <c r="P12" s="93"/>
    </row>
    <row r="13" spans="1:16" ht="16.5" customHeight="1" x14ac:dyDescent="0.25">
      <c r="A13" s="4" t="s">
        <v>97</v>
      </c>
      <c r="B13" s="69"/>
      <c r="C13" s="70"/>
      <c r="D13" s="70"/>
      <c r="E13" s="70"/>
      <c r="F13" s="70"/>
      <c r="G13" s="25"/>
      <c r="H13" s="71"/>
      <c r="I13" s="23">
        <f>SUM(B13:H13)</f>
        <v>0</v>
      </c>
      <c r="J13" s="48" t="s">
        <v>35</v>
      </c>
      <c r="K13" s="48" t="s">
        <v>35</v>
      </c>
      <c r="L13" s="48" t="s">
        <v>37</v>
      </c>
      <c r="M13" s="48" t="s">
        <v>36</v>
      </c>
      <c r="P13" s="63"/>
    </row>
    <row r="14" spans="1:16" x14ac:dyDescent="0.25">
      <c r="A14" s="4" t="s">
        <v>96</v>
      </c>
      <c r="B14" s="24"/>
      <c r="C14" s="25"/>
      <c r="D14" s="25"/>
      <c r="E14" s="25"/>
      <c r="F14" s="25"/>
      <c r="G14" s="25"/>
      <c r="H14" s="20"/>
      <c r="I14" s="23">
        <f t="shared" ref="I14:I18" si="0">SUM(B14:H14)</f>
        <v>0</v>
      </c>
      <c r="J14" s="49" t="s">
        <v>39</v>
      </c>
      <c r="K14" s="50"/>
      <c r="L14" s="51">
        <f>K14</f>
        <v>0</v>
      </c>
      <c r="M14" s="51">
        <f t="shared" ref="M14:M19" si="1">I13-L14</f>
        <v>0</v>
      </c>
      <c r="P14" s="60"/>
    </row>
    <row r="15" spans="1:16" x14ac:dyDescent="0.25">
      <c r="A15" s="4" t="s">
        <v>98</v>
      </c>
      <c r="B15" s="24"/>
      <c r="C15" s="25"/>
      <c r="D15" s="25"/>
      <c r="E15" s="25"/>
      <c r="F15" s="25"/>
      <c r="G15" s="25"/>
      <c r="H15" s="20"/>
      <c r="I15" s="23">
        <f t="shared" si="0"/>
        <v>0</v>
      </c>
      <c r="J15" s="48" t="s">
        <v>41</v>
      </c>
      <c r="K15" s="52" t="e">
        <f>IFERROR(VLOOKUP(J15, 'Provincial tax rates'!$A$2:$B$17, 2, FALSE), VLOOKUP(D10, 'Provincial tax rates'!A2:B14, 2, FALSE))</f>
        <v>#N/A</v>
      </c>
      <c r="L15" s="51" t="e">
        <f>I14*(K15/(1+K15))</f>
        <v>#N/A</v>
      </c>
      <c r="M15" s="51" t="e">
        <f t="shared" si="1"/>
        <v>#N/A</v>
      </c>
      <c r="P15" s="60"/>
    </row>
    <row r="16" spans="1:16" x14ac:dyDescent="0.25">
      <c r="A16" s="4" t="s">
        <v>99</v>
      </c>
      <c r="B16" s="24"/>
      <c r="C16" s="25"/>
      <c r="D16" s="25"/>
      <c r="E16" s="25"/>
      <c r="F16" s="25"/>
      <c r="G16" s="25"/>
      <c r="H16" s="20"/>
      <c r="I16" s="23">
        <f t="shared" ref="I16:I17" si="2">SUM(B16:H16)</f>
        <v>0</v>
      </c>
      <c r="J16" s="48">
        <f>G40</f>
        <v>0</v>
      </c>
      <c r="K16" s="52" t="e">
        <f>VLOOKUP(J16, 'Provincial tax rates'!$A$2:$B$17, 2, FALSE)</f>
        <v>#N/A</v>
      </c>
      <c r="L16" s="51" t="e">
        <f>I15*(K16/(1+K16))</f>
        <v>#N/A</v>
      </c>
      <c r="M16" s="51" t="e">
        <f t="shared" si="1"/>
        <v>#N/A</v>
      </c>
      <c r="P16" s="60"/>
    </row>
    <row r="17" spans="1:16" x14ac:dyDescent="0.25">
      <c r="A17" s="4" t="s">
        <v>100</v>
      </c>
      <c r="B17" s="24"/>
      <c r="C17" s="25"/>
      <c r="D17" s="25"/>
      <c r="E17" s="25"/>
      <c r="F17" s="25"/>
      <c r="G17" s="25"/>
      <c r="H17" s="20"/>
      <c r="I17" s="23">
        <f t="shared" si="2"/>
        <v>0</v>
      </c>
      <c r="J17" s="48" t="s">
        <v>41</v>
      </c>
      <c r="K17" s="52" t="e">
        <f>VLOOKUP(J17, 'Provincial tax rates'!$A$2:$B$17, 2, FALSE)</f>
        <v>#N/A</v>
      </c>
      <c r="L17" s="51" t="e">
        <f>I16*(K17/(1+K17))</f>
        <v>#N/A</v>
      </c>
      <c r="M17" s="51" t="e">
        <f t="shared" si="1"/>
        <v>#N/A</v>
      </c>
      <c r="P17" s="60"/>
    </row>
    <row r="18" spans="1:16" x14ac:dyDescent="0.25">
      <c r="A18" s="4" t="s">
        <v>101</v>
      </c>
      <c r="B18" s="24"/>
      <c r="C18" s="25"/>
      <c r="D18" s="25"/>
      <c r="E18" s="25"/>
      <c r="F18" s="25"/>
      <c r="G18" s="25"/>
      <c r="H18" s="20"/>
      <c r="I18" s="23">
        <f t="shared" si="0"/>
        <v>0</v>
      </c>
      <c r="J18" s="48" t="s">
        <v>41</v>
      </c>
      <c r="K18" s="52" t="e">
        <f>VLOOKUP(J18, 'Provincial tax rates'!$A$2:$B$17, 2, FALSE)</f>
        <v>#N/A</v>
      </c>
      <c r="L18" s="51" t="e">
        <f>I17*(K18/(1+K18))</f>
        <v>#N/A</v>
      </c>
      <c r="M18" s="51" t="e">
        <f t="shared" si="1"/>
        <v>#N/A</v>
      </c>
      <c r="P18" s="60"/>
    </row>
    <row r="19" spans="1:16" ht="7.5" customHeight="1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48" t="s">
        <v>41</v>
      </c>
      <c r="K19" s="52" t="e">
        <f>VLOOKUP(J19, 'Provincial tax rates'!$A$2:$B$17, 2, FALSE)</f>
        <v>#N/A</v>
      </c>
      <c r="L19" s="51" t="e">
        <f>I18*(K19/(1+K19))</f>
        <v>#N/A</v>
      </c>
      <c r="M19" s="51" t="e">
        <f t="shared" si="1"/>
        <v>#N/A</v>
      </c>
      <c r="P19" s="60"/>
    </row>
    <row r="20" spans="1:16" x14ac:dyDescent="0.25">
      <c r="A20" s="11" t="s">
        <v>102</v>
      </c>
      <c r="B20" s="136" t="s">
        <v>103</v>
      </c>
      <c r="C20" s="137"/>
      <c r="D20" s="137"/>
      <c r="E20" s="83" t="s">
        <v>104</v>
      </c>
      <c r="F20" s="65"/>
      <c r="G20" s="65"/>
      <c r="H20" s="65"/>
      <c r="I20" s="66"/>
      <c r="K20" s="52"/>
      <c r="P20" s="60"/>
    </row>
    <row r="21" spans="1:16" ht="25.5" x14ac:dyDescent="0.25">
      <c r="A21" s="12" t="s">
        <v>105</v>
      </c>
      <c r="B21" s="106"/>
      <c r="C21" s="107"/>
      <c r="D21" s="100" t="s">
        <v>108</v>
      </c>
      <c r="E21" s="101"/>
      <c r="F21" s="108"/>
      <c r="G21" s="109"/>
      <c r="H21" s="109"/>
      <c r="I21" s="110"/>
      <c r="K21" s="52"/>
      <c r="P21" s="60"/>
    </row>
    <row r="22" spans="1:16" x14ac:dyDescent="0.25">
      <c r="A22" s="12" t="s">
        <v>106</v>
      </c>
      <c r="B22" s="103"/>
      <c r="C22" s="105"/>
      <c r="D22" s="100" t="s">
        <v>109</v>
      </c>
      <c r="E22" s="101"/>
      <c r="F22" s="108"/>
      <c r="G22" s="109"/>
      <c r="H22" s="109"/>
      <c r="I22" s="110"/>
      <c r="K22" s="52"/>
      <c r="P22" s="102"/>
    </row>
    <row r="23" spans="1:16" x14ac:dyDescent="0.25">
      <c r="A23" s="82" t="s">
        <v>107</v>
      </c>
      <c r="B23" s="111" t="e">
        <f>VLOOKUP(B22,'Provincial tax rates'!A2:G16, 6, FALSE)</f>
        <v>#N/A</v>
      </c>
      <c r="C23" s="112"/>
      <c r="D23" s="131" t="s">
        <v>15</v>
      </c>
      <c r="E23" s="131"/>
      <c r="F23" s="132" t="e">
        <f>B23*B21</f>
        <v>#N/A</v>
      </c>
      <c r="G23" s="133"/>
      <c r="H23" s="133"/>
      <c r="I23" s="134"/>
      <c r="K23" s="52"/>
      <c r="P23" s="102"/>
    </row>
    <row r="24" spans="1:16" ht="4.5" customHeight="1" x14ac:dyDescent="0.25">
      <c r="A24" s="14"/>
      <c r="B24" s="15"/>
      <c r="C24" s="15"/>
      <c r="D24" s="15"/>
      <c r="E24" s="15"/>
      <c r="F24" s="10"/>
      <c r="G24" s="10"/>
      <c r="H24" s="10"/>
      <c r="I24" s="13"/>
      <c r="J24" s="48" t="e">
        <f>B23</f>
        <v>#N/A</v>
      </c>
      <c r="K24" s="52" t="e">
        <f>VLOOKUP(J24, 'Provincial tax rates'!$A$2:$B$17, 2, FALSE)</f>
        <v>#N/A</v>
      </c>
      <c r="L24" s="51" t="e">
        <f>F23*(K24/(1+K24))</f>
        <v>#N/A</v>
      </c>
      <c r="M24" s="51" t="e">
        <f>F23-L24</f>
        <v>#N/A</v>
      </c>
      <c r="P24" s="102"/>
    </row>
    <row r="25" spans="1:16" ht="15.75" thickBot="1" x14ac:dyDescent="0.3">
      <c r="A25" s="11" t="s">
        <v>112</v>
      </c>
      <c r="B25" s="136" t="s">
        <v>117</v>
      </c>
      <c r="C25" s="137"/>
      <c r="D25" s="137"/>
      <c r="E25" s="16"/>
      <c r="F25" s="16"/>
      <c r="G25" s="16"/>
      <c r="H25" s="16"/>
      <c r="I25" s="43"/>
      <c r="K25" s="52"/>
      <c r="P25" s="102"/>
    </row>
    <row r="26" spans="1:16" x14ac:dyDescent="0.25">
      <c r="A26" s="7" t="s">
        <v>8</v>
      </c>
      <c r="B26" s="67">
        <f>B8</f>
        <v>0</v>
      </c>
      <c r="C26" s="68">
        <f>B26+1</f>
        <v>1</v>
      </c>
      <c r="D26" s="68">
        <f>C26+1</f>
        <v>2</v>
      </c>
      <c r="E26" s="68">
        <f>D26+1</f>
        <v>3</v>
      </c>
      <c r="F26" s="68">
        <f>E26+1</f>
        <v>4</v>
      </c>
      <c r="G26" s="68">
        <f>F26+1</f>
        <v>5</v>
      </c>
      <c r="H26" s="8" t="s">
        <v>34</v>
      </c>
      <c r="I26" s="45" t="s">
        <v>9</v>
      </c>
      <c r="K26" s="52"/>
      <c r="P26" s="60"/>
    </row>
    <row r="27" spans="1:16" ht="16.5" customHeight="1" x14ac:dyDescent="0.25">
      <c r="A27" s="4" t="s">
        <v>113</v>
      </c>
      <c r="B27" s="17" t="b">
        <v>0</v>
      </c>
      <c r="C27" s="18" t="b">
        <v>0</v>
      </c>
      <c r="D27" s="18" t="b">
        <v>0</v>
      </c>
      <c r="E27" s="18" t="b">
        <v>0</v>
      </c>
      <c r="F27" s="18" t="b">
        <v>0</v>
      </c>
      <c r="G27" s="19" t="b">
        <v>0</v>
      </c>
      <c r="H27" s="20" t="e">
        <f>VLOOKUP(D10, 'Provincial tax rates'!A2:F16, 3, FALSE)</f>
        <v>#N/A</v>
      </c>
      <c r="I27" s="46" t="e">
        <f>COUNTIF(B27:G27, "TRUE")*H27</f>
        <v>#N/A</v>
      </c>
      <c r="K27" s="52"/>
      <c r="P27" s="63"/>
    </row>
    <row r="28" spans="1:16" x14ac:dyDescent="0.25">
      <c r="A28" s="4" t="s">
        <v>114</v>
      </c>
      <c r="B28" s="17" t="b">
        <v>0</v>
      </c>
      <c r="C28" s="18" t="b">
        <v>0</v>
      </c>
      <c r="D28" s="18" t="b">
        <v>0</v>
      </c>
      <c r="E28" s="18" t="b">
        <v>0</v>
      </c>
      <c r="F28" s="18" t="b">
        <v>0</v>
      </c>
      <c r="G28" s="19" t="b">
        <v>0</v>
      </c>
      <c r="H28" s="20" t="e">
        <f>VLOOKUP(D10, 'Provincial tax rates'!A2:F16, 4, FALSE)</f>
        <v>#N/A</v>
      </c>
      <c r="I28" s="46" t="e">
        <f t="shared" ref="I28:I30" si="3">COUNTIF(B28:G28, "TRUE")*H28</f>
        <v>#N/A</v>
      </c>
      <c r="J28" s="48" t="s">
        <v>41</v>
      </c>
      <c r="K28" s="52" t="e">
        <f>VLOOKUP(J28, 'Provincial tax rates'!$A$2:$B$17, 2, FALSE)</f>
        <v>#N/A</v>
      </c>
      <c r="L28" s="51" t="e">
        <f>I27*(K28/(1+K28))</f>
        <v>#N/A</v>
      </c>
      <c r="M28" s="51" t="e">
        <f>I27-L28</f>
        <v>#N/A</v>
      </c>
      <c r="P28" s="60" t="s">
        <v>118</v>
      </c>
    </row>
    <row r="29" spans="1:16" x14ac:dyDescent="0.25">
      <c r="A29" s="4" t="s">
        <v>115</v>
      </c>
      <c r="B29" s="17" t="b">
        <v>0</v>
      </c>
      <c r="C29" s="18" t="b">
        <v>0</v>
      </c>
      <c r="D29" s="18" t="b">
        <v>0</v>
      </c>
      <c r="E29" s="18" t="b">
        <v>0</v>
      </c>
      <c r="F29" s="18" t="b">
        <v>0</v>
      </c>
      <c r="G29" s="19" t="b">
        <v>0</v>
      </c>
      <c r="H29" s="20" t="e">
        <f>VLOOKUP(D10, 'Provincial tax rates'!A2:F16, 5, FALSE)</f>
        <v>#N/A</v>
      </c>
      <c r="I29" s="46" t="e">
        <f t="shared" si="3"/>
        <v>#N/A</v>
      </c>
      <c r="J29" s="48" t="s">
        <v>41</v>
      </c>
      <c r="K29" s="52" t="e">
        <f>VLOOKUP(J29, 'Provincial tax rates'!$A$2:$B$17, 2, FALSE)</f>
        <v>#N/A</v>
      </c>
      <c r="L29" s="51" t="e">
        <f>I28*(K29/(1+K29))</f>
        <v>#N/A</v>
      </c>
      <c r="M29" s="51" t="e">
        <f>I28-L29</f>
        <v>#N/A</v>
      </c>
      <c r="P29" s="120"/>
    </row>
    <row r="30" spans="1:16" ht="15.75" thickBot="1" x14ac:dyDescent="0.3">
      <c r="A30" s="21" t="s">
        <v>116</v>
      </c>
      <c r="B30" s="17" t="b">
        <v>0</v>
      </c>
      <c r="C30" s="18" t="b">
        <v>0</v>
      </c>
      <c r="D30" s="18" t="b">
        <v>0</v>
      </c>
      <c r="E30" s="18" t="b">
        <v>0</v>
      </c>
      <c r="F30" s="18" t="b">
        <v>0</v>
      </c>
      <c r="G30" s="19" t="b">
        <v>0</v>
      </c>
      <c r="H30" s="20" t="e">
        <f>VLOOKUP(D10, 'Provincial tax rates'!A2:H16, 7, FALSE)</f>
        <v>#N/A</v>
      </c>
      <c r="I30" s="47" t="e">
        <f t="shared" si="3"/>
        <v>#N/A</v>
      </c>
      <c r="J30" s="48" t="s">
        <v>41</v>
      </c>
      <c r="K30" s="52" t="e">
        <f>VLOOKUP(J30, 'Provincial tax rates'!$A$2:$B$17, 2, FALSE)</f>
        <v>#N/A</v>
      </c>
      <c r="L30" s="51" t="e">
        <f>I29*(K30/(1+K30))</f>
        <v>#N/A</v>
      </c>
      <c r="M30" s="51" t="e">
        <f>I29-L30</f>
        <v>#N/A</v>
      </c>
      <c r="P30" s="120"/>
    </row>
    <row r="31" spans="1:16" ht="8.25" customHeight="1" thickBot="1" x14ac:dyDescent="0.3">
      <c r="A31" s="22"/>
      <c r="B31" s="22"/>
      <c r="C31" s="22"/>
      <c r="D31" s="22"/>
      <c r="E31" s="22"/>
      <c r="F31" s="22"/>
      <c r="G31" s="22"/>
      <c r="H31" s="22"/>
      <c r="I31" s="44"/>
      <c r="J31" s="48" t="s">
        <v>41</v>
      </c>
      <c r="K31" s="52" t="e">
        <f>VLOOKUP(J31, 'Provincial tax rates'!$A$2:$B$17, 2, FALSE)</f>
        <v>#N/A</v>
      </c>
      <c r="L31" s="51" t="e">
        <f>I30*(K31/(1+K31))</f>
        <v>#N/A</v>
      </c>
      <c r="M31" s="51" t="e">
        <f>I30-L31</f>
        <v>#N/A</v>
      </c>
      <c r="P31" s="60"/>
    </row>
    <row r="32" spans="1:16" ht="15.75" thickBot="1" x14ac:dyDescent="0.3">
      <c r="A32" s="40" t="s">
        <v>119</v>
      </c>
      <c r="B32" s="41"/>
      <c r="C32" s="41"/>
      <c r="D32" s="41"/>
      <c r="E32" s="41"/>
      <c r="F32" s="41"/>
      <c r="G32" s="41"/>
      <c r="H32" s="41"/>
      <c r="I32" s="42" t="e">
        <f>SUM(I27:I30)+F23+SUM(I13:I18)</f>
        <v>#N/A</v>
      </c>
      <c r="P32" s="60"/>
    </row>
    <row r="33" spans="1:16" ht="8.25" customHeight="1" thickBot="1" x14ac:dyDescent="0.3">
      <c r="A33" s="6"/>
      <c r="B33" s="6"/>
      <c r="C33" s="6"/>
      <c r="L33" s="53" t="e">
        <f>SUM(L14:L32)</f>
        <v>#N/A</v>
      </c>
      <c r="M33" s="53" t="e">
        <f>SUM(M14:M32)</f>
        <v>#N/A</v>
      </c>
      <c r="N33" s="51" t="e">
        <f>L33+M33-I32</f>
        <v>#N/A</v>
      </c>
      <c r="O33" s="48" t="s">
        <v>42</v>
      </c>
      <c r="P33" s="60"/>
    </row>
    <row r="34" spans="1:16" ht="15.75" thickTop="1" x14ac:dyDescent="0.25">
      <c r="A34" s="125" t="s">
        <v>120</v>
      </c>
      <c r="B34" s="126"/>
      <c r="C34" s="127"/>
      <c r="E34" s="146" t="s">
        <v>128</v>
      </c>
      <c r="F34" s="147"/>
      <c r="G34" s="147"/>
      <c r="H34" s="147"/>
      <c r="I34" s="148"/>
      <c r="P34" s="60"/>
    </row>
    <row r="35" spans="1:16" ht="15.75" thickBot="1" x14ac:dyDescent="0.3">
      <c r="A35" s="138" t="s">
        <v>121</v>
      </c>
      <c r="B35" s="139"/>
      <c r="C35" s="142" t="b">
        <v>0</v>
      </c>
      <c r="E35" s="149"/>
      <c r="F35" s="150"/>
      <c r="G35" s="150"/>
      <c r="H35" s="150"/>
      <c r="I35" s="151"/>
      <c r="P35" s="64"/>
    </row>
    <row r="36" spans="1:16" ht="19.5" customHeight="1" x14ac:dyDescent="0.25">
      <c r="A36" s="140"/>
      <c r="B36" s="141"/>
      <c r="C36" s="143"/>
      <c r="E36" s="35" t="s">
        <v>129</v>
      </c>
      <c r="G36" s="29"/>
      <c r="H36" s="29"/>
      <c r="I36" s="36"/>
      <c r="P36" s="60"/>
    </row>
    <row r="37" spans="1:16" ht="19.5" customHeight="1" thickBot="1" x14ac:dyDescent="0.3">
      <c r="A37" s="123" t="s">
        <v>122</v>
      </c>
      <c r="B37" s="124"/>
      <c r="C37" s="31" t="b">
        <v>0</v>
      </c>
      <c r="E37" s="35" t="s">
        <v>130</v>
      </c>
      <c r="G37" s="30"/>
      <c r="H37" s="30"/>
      <c r="I37" s="37"/>
      <c r="P37" s="60"/>
    </row>
    <row r="38" spans="1:16" ht="19.5" customHeight="1" x14ac:dyDescent="0.25">
      <c r="A38" s="144" t="s">
        <v>124</v>
      </c>
      <c r="B38" s="144"/>
      <c r="C38" s="144"/>
      <c r="E38" s="35" t="s">
        <v>131</v>
      </c>
      <c r="G38" s="30"/>
      <c r="H38" s="30"/>
      <c r="I38" s="37"/>
      <c r="P38" s="60"/>
    </row>
    <row r="39" spans="1:16" ht="19.5" customHeight="1" x14ac:dyDescent="0.25">
      <c r="A39" s="145"/>
      <c r="B39" s="145"/>
      <c r="C39" s="145"/>
      <c r="E39" s="35" t="s">
        <v>132</v>
      </c>
      <c r="G39" s="33"/>
      <c r="H39" s="33"/>
      <c r="I39" s="76"/>
      <c r="P39" s="60"/>
    </row>
    <row r="40" spans="1:16" ht="19.5" customHeight="1" x14ac:dyDescent="0.25">
      <c r="D40" s="6"/>
      <c r="E40" s="116" t="s">
        <v>133</v>
      </c>
      <c r="F40" s="117"/>
      <c r="G40" s="32"/>
      <c r="H40" s="34"/>
      <c r="I40" s="76"/>
      <c r="P40" s="60"/>
    </row>
    <row r="41" spans="1:16" x14ac:dyDescent="0.25">
      <c r="A41" s="59" t="s">
        <v>125</v>
      </c>
      <c r="B41" s="58"/>
      <c r="C41" s="58" t="s">
        <v>61</v>
      </c>
      <c r="D41" s="6"/>
      <c r="E41" s="55" t="s">
        <v>134</v>
      </c>
      <c r="F41" s="56"/>
      <c r="G41" s="75"/>
      <c r="H41" s="34"/>
      <c r="I41" s="62"/>
      <c r="P41" s="60"/>
    </row>
    <row r="42" spans="1:16" x14ac:dyDescent="0.25">
      <c r="A42" s="59"/>
      <c r="B42" s="58"/>
      <c r="C42" s="58"/>
      <c r="D42" s="6"/>
      <c r="E42" s="118" t="s">
        <v>135</v>
      </c>
      <c r="F42" s="119"/>
      <c r="G42" s="119"/>
      <c r="H42" s="34"/>
      <c r="I42" s="62"/>
      <c r="P42" s="60"/>
    </row>
    <row r="43" spans="1:16" x14ac:dyDescent="0.25">
      <c r="A43" s="6"/>
      <c r="B43" s="6"/>
      <c r="C43" s="6"/>
      <c r="D43" s="6"/>
      <c r="E43" s="118"/>
      <c r="F43" s="119"/>
      <c r="G43" s="119"/>
      <c r="H43" s="121"/>
      <c r="I43" s="122"/>
      <c r="P43" s="60"/>
    </row>
    <row r="44" spans="1:16" ht="15.75" thickBot="1" x14ac:dyDescent="0.3">
      <c r="A44" s="6"/>
      <c r="B44" s="6"/>
      <c r="C44" s="6"/>
      <c r="D44" s="6"/>
      <c r="E44" s="73"/>
      <c r="F44" s="74"/>
      <c r="G44" s="74"/>
      <c r="H44" s="38"/>
      <c r="I44" s="39"/>
      <c r="P44" s="60"/>
    </row>
    <row r="45" spans="1:16" s="78" customFormat="1" ht="15.75" thickBot="1" x14ac:dyDescent="0.3">
      <c r="A45" s="3"/>
      <c r="B45" s="3"/>
      <c r="C45" s="3"/>
      <c r="D45" s="3"/>
      <c r="E45" s="113" t="e">
        <f>I32</f>
        <v>#N/A</v>
      </c>
      <c r="F45" s="114"/>
      <c r="G45" s="114"/>
      <c r="H45" s="114"/>
      <c r="I45" s="115"/>
      <c r="J45" s="79"/>
      <c r="K45" s="79"/>
      <c r="L45" s="79"/>
      <c r="M45" s="79"/>
      <c r="N45" s="79"/>
      <c r="O45" s="79"/>
      <c r="P45" s="80"/>
    </row>
    <row r="46" spans="1:16" s="78" customFormat="1" ht="11.25" x14ac:dyDescent="0.2">
      <c r="A46" s="77" t="s">
        <v>126</v>
      </c>
      <c r="J46" s="79"/>
      <c r="K46" s="79"/>
      <c r="L46" s="79"/>
      <c r="M46" s="79"/>
      <c r="N46" s="79"/>
      <c r="O46" s="79"/>
      <c r="P46" s="80"/>
    </row>
    <row r="47" spans="1:16" x14ac:dyDescent="0.25">
      <c r="A47" s="81" t="s">
        <v>127</v>
      </c>
      <c r="B47" s="78"/>
      <c r="C47" s="78"/>
      <c r="D47" s="78"/>
      <c r="E47" s="78"/>
      <c r="F47" s="78"/>
      <c r="G47" s="78"/>
      <c r="H47" s="78"/>
      <c r="I47" s="78" t="s">
        <v>86</v>
      </c>
    </row>
  </sheetData>
  <mergeCells count="37">
    <mergeCell ref="E40:F40"/>
    <mergeCell ref="E42:G43"/>
    <mergeCell ref="H43:I43"/>
    <mergeCell ref="B22:C22"/>
    <mergeCell ref="D22:E22"/>
    <mergeCell ref="F22:I22"/>
    <mergeCell ref="E45:I45"/>
    <mergeCell ref="P22:P25"/>
    <mergeCell ref="B23:C23"/>
    <mergeCell ref="D23:E23"/>
    <mergeCell ref="F23:I23"/>
    <mergeCell ref="P29:P30"/>
    <mergeCell ref="A34:C34"/>
    <mergeCell ref="A35:B36"/>
    <mergeCell ref="C35:C36"/>
    <mergeCell ref="A38:C39"/>
    <mergeCell ref="E34:I35"/>
    <mergeCell ref="B25:D25"/>
    <mergeCell ref="A37:B37"/>
    <mergeCell ref="P11:P12"/>
    <mergeCell ref="B20:D20"/>
    <mergeCell ref="B21:C21"/>
    <mergeCell ref="D21:E21"/>
    <mergeCell ref="F21:I21"/>
    <mergeCell ref="A19:I19"/>
    <mergeCell ref="A1:I3"/>
    <mergeCell ref="A5:I5"/>
    <mergeCell ref="B6:I6"/>
    <mergeCell ref="B7:I7"/>
    <mergeCell ref="B9:C9"/>
    <mergeCell ref="D9:F9"/>
    <mergeCell ref="G9:I9"/>
    <mergeCell ref="P7:P8"/>
    <mergeCell ref="B8:C8"/>
    <mergeCell ref="D8:F8"/>
    <mergeCell ref="G8:I8"/>
    <mergeCell ref="A10:C10"/>
  </mergeCells>
  <hyperlinks>
    <hyperlink ref="B25:I25" r:id="rId1" display="See Appendix B of travel policy for meal amounts" xr:uid="{94D70449-6798-49A9-B7E2-E6015C97068F}"/>
    <hyperlink ref="A30" r:id="rId2" xr:uid="{A5234356-AFF2-4E22-BB28-258306D79743}"/>
    <hyperlink ref="E20" r:id="rId3" display="Add Google Map Image" xr:uid="{B64FD68E-81B6-47AF-92AE-C21C868B746B}"/>
    <hyperlink ref="B20:D20" r:id="rId4" display="Annexe B - Tarifs kilométriques" xr:uid="{05D85416-94FF-45E6-A569-7EA2E6445E72}"/>
    <hyperlink ref="C41" r:id="rId5" xr:uid="{C350182C-6A19-4D66-9166-BD96AA1A2BAD}"/>
    <hyperlink ref="B25" r:id="rId6" xr:uid="{E99838C7-2A37-4985-9DFB-5252B5A7CADE}"/>
  </hyperlinks>
  <pageMargins left="0.25" right="0.25" top="0.75" bottom="0.75" header="0.3" footer="0.3"/>
  <pageSetup orientation="portrait" r:id="rId7"/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7928D1-B224-4ABC-A975-9B932CA1B39F}">
          <x14:formula1>
            <xm:f>'Provincial tax rates'!$A$2:$A$17</xm:f>
          </x14:formula1>
          <xm:sqref>G40 J28:J31 D10 J24 J15:J19 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A494-A53F-4CBD-BFE5-F9B304CB0B59}">
  <sheetPr codeName="Sheet4"/>
  <dimension ref="A1:P46"/>
  <sheetViews>
    <sheetView showGridLines="0" showRuler="0" zoomScaleNormal="100" workbookViewId="0">
      <selection activeCell="Q13" sqref="Q13"/>
    </sheetView>
  </sheetViews>
  <sheetFormatPr defaultRowHeight="15" x14ac:dyDescent="0.25"/>
  <cols>
    <col min="1" max="1" width="25" style="3" customWidth="1"/>
    <col min="2" max="8" width="9.5703125" style="3" customWidth="1"/>
    <col min="9" max="9" width="9.140625" style="3"/>
    <col min="10" max="10" width="11.28515625" style="48" hidden="1" customWidth="1"/>
    <col min="11" max="11" width="8.42578125" style="48" hidden="1" customWidth="1"/>
    <col min="12" max="14" width="9.5703125" style="48" hidden="1" customWidth="1"/>
    <col min="15" max="15" width="22.7109375" style="48" hidden="1" customWidth="1"/>
    <col min="16" max="16" width="42.42578125" style="3" bestFit="1" customWidth="1"/>
    <col min="17" max="16384" width="9.140625" style="3"/>
  </cols>
  <sheetData>
    <row r="1" spans="1:16" x14ac:dyDescent="0.25">
      <c r="A1" s="87" t="e" vm="1">
        <v>#VALUE!</v>
      </c>
      <c r="B1" s="87"/>
      <c r="C1" s="87"/>
      <c r="D1" s="87"/>
      <c r="E1" s="87"/>
      <c r="F1" s="87"/>
      <c r="G1" s="87"/>
      <c r="H1" s="87"/>
      <c r="I1" s="87"/>
      <c r="P1" s="60"/>
    </row>
    <row r="2" spans="1:16" x14ac:dyDescent="0.25">
      <c r="A2" s="87"/>
      <c r="B2" s="87"/>
      <c r="C2" s="87"/>
      <c r="D2" s="87"/>
      <c r="E2" s="87"/>
      <c r="F2" s="87"/>
      <c r="G2" s="87"/>
      <c r="H2" s="87"/>
      <c r="I2" s="87"/>
      <c r="P2" s="60"/>
    </row>
    <row r="3" spans="1:16" x14ac:dyDescent="0.25">
      <c r="A3" s="87"/>
      <c r="B3" s="87"/>
      <c r="C3" s="87"/>
      <c r="D3" s="87"/>
      <c r="E3" s="87"/>
      <c r="F3" s="87"/>
      <c r="G3" s="87"/>
      <c r="H3" s="87"/>
      <c r="I3" s="87"/>
      <c r="P3" s="60"/>
    </row>
    <row r="4" spans="1:16" ht="15" customHeight="1" x14ac:dyDescent="0.25">
      <c r="J4" s="54" t="s">
        <v>55</v>
      </c>
      <c r="P4" s="60"/>
    </row>
    <row r="5" spans="1:16" ht="15.75" x14ac:dyDescent="0.25">
      <c r="A5" s="88" t="s">
        <v>0</v>
      </c>
      <c r="B5" s="88"/>
      <c r="C5" s="88"/>
      <c r="D5" s="88"/>
      <c r="E5" s="88"/>
      <c r="F5" s="88"/>
      <c r="G5" s="88"/>
      <c r="H5" s="88"/>
      <c r="I5" s="88"/>
      <c r="P5" s="61" t="s">
        <v>62</v>
      </c>
    </row>
    <row r="6" spans="1:16" x14ac:dyDescent="0.25">
      <c r="A6" s="4" t="s">
        <v>10</v>
      </c>
      <c r="B6" s="89" t="s">
        <v>65</v>
      </c>
      <c r="C6" s="90"/>
      <c r="D6" s="90"/>
      <c r="E6" s="90"/>
      <c r="F6" s="90"/>
      <c r="G6" s="90"/>
      <c r="H6" s="90"/>
      <c r="I6" s="90"/>
      <c r="P6" s="60" t="s">
        <v>63</v>
      </c>
    </row>
    <row r="7" spans="1:16" x14ac:dyDescent="0.25">
      <c r="A7" s="4" t="s">
        <v>1</v>
      </c>
      <c r="B7" s="89" t="s">
        <v>66</v>
      </c>
      <c r="C7" s="90"/>
      <c r="D7" s="90"/>
      <c r="E7" s="90"/>
      <c r="F7" s="90"/>
      <c r="G7" s="90"/>
      <c r="H7" s="90"/>
      <c r="I7" s="90"/>
      <c r="P7" s="93"/>
    </row>
    <row r="8" spans="1:16" x14ac:dyDescent="0.25">
      <c r="A8" s="4" t="s">
        <v>78</v>
      </c>
      <c r="B8" s="91">
        <v>45919</v>
      </c>
      <c r="C8" s="92"/>
      <c r="D8" s="99" t="s">
        <v>80</v>
      </c>
      <c r="E8" s="100"/>
      <c r="F8" s="101"/>
      <c r="G8" s="96">
        <v>45925</v>
      </c>
      <c r="H8" s="97"/>
      <c r="I8" s="97"/>
      <c r="P8" s="93"/>
    </row>
    <row r="9" spans="1:16" x14ac:dyDescent="0.25">
      <c r="A9" s="26" t="s">
        <v>40</v>
      </c>
      <c r="B9" s="89" t="s">
        <v>67</v>
      </c>
      <c r="C9" s="90"/>
      <c r="D9" s="99" t="s">
        <v>72</v>
      </c>
      <c r="E9" s="100"/>
      <c r="F9" s="101"/>
      <c r="G9" s="103" t="s">
        <v>87</v>
      </c>
      <c r="H9" s="104"/>
      <c r="I9" s="105"/>
      <c r="P9" s="63"/>
    </row>
    <row r="10" spans="1:16" ht="15" customHeight="1" x14ac:dyDescent="0.25">
      <c r="A10" s="84" t="s">
        <v>73</v>
      </c>
      <c r="B10" s="85"/>
      <c r="C10" s="27" t="s">
        <v>26</v>
      </c>
      <c r="D10" s="6"/>
      <c r="E10" s="6"/>
      <c r="F10" s="6"/>
      <c r="G10" s="6"/>
      <c r="H10" s="6"/>
      <c r="I10" s="6"/>
      <c r="P10" s="63"/>
    </row>
    <row r="11" spans="1:16" ht="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P11" s="93"/>
    </row>
    <row r="12" spans="1:16" x14ac:dyDescent="0.25">
      <c r="A12" s="7" t="s">
        <v>8</v>
      </c>
      <c r="B12" s="67">
        <f>B8</f>
        <v>45919</v>
      </c>
      <c r="C12" s="68">
        <f>B12+1</f>
        <v>45920</v>
      </c>
      <c r="D12" s="68">
        <f>C12+1</f>
        <v>45921</v>
      </c>
      <c r="E12" s="68">
        <f>D12+1</f>
        <v>45922</v>
      </c>
      <c r="F12" s="68">
        <f>E12+1</f>
        <v>45923</v>
      </c>
      <c r="G12" s="68">
        <f>F12+1</f>
        <v>45924</v>
      </c>
      <c r="H12" s="68"/>
      <c r="I12" s="9" t="s">
        <v>9</v>
      </c>
      <c r="P12" s="93"/>
    </row>
    <row r="13" spans="1:16" ht="16.5" customHeight="1" x14ac:dyDescent="0.25">
      <c r="A13" s="4" t="s">
        <v>6</v>
      </c>
      <c r="B13" s="24"/>
      <c r="C13" s="25"/>
      <c r="D13" s="25"/>
      <c r="E13" s="25"/>
      <c r="F13" s="25"/>
      <c r="G13" s="25"/>
      <c r="H13" s="20">
        <v>1000</v>
      </c>
      <c r="I13" s="23">
        <f>SUM(B13:H13)</f>
        <v>1000</v>
      </c>
      <c r="J13" s="48" t="s">
        <v>35</v>
      </c>
      <c r="K13" s="48" t="s">
        <v>35</v>
      </c>
      <c r="L13" s="48" t="s">
        <v>37</v>
      </c>
      <c r="M13" s="48" t="s">
        <v>36</v>
      </c>
      <c r="P13" s="63"/>
    </row>
    <row r="14" spans="1:16" x14ac:dyDescent="0.25">
      <c r="A14" s="4" t="s">
        <v>7</v>
      </c>
      <c r="B14" s="24">
        <v>250</v>
      </c>
      <c r="C14" s="25">
        <v>250</v>
      </c>
      <c r="D14" s="25">
        <v>250</v>
      </c>
      <c r="E14" s="25">
        <v>250</v>
      </c>
      <c r="F14" s="25"/>
      <c r="G14" s="25"/>
      <c r="H14" s="20"/>
      <c r="I14" s="23">
        <f t="shared" ref="I14:I18" si="0">SUM(B14:H14)</f>
        <v>1000</v>
      </c>
      <c r="J14" s="49" t="s">
        <v>39</v>
      </c>
      <c r="K14" s="50"/>
      <c r="L14" s="51">
        <f>K14</f>
        <v>0</v>
      </c>
      <c r="M14" s="51">
        <f t="shared" ref="M14:M19" si="1">I13-L14</f>
        <v>1000</v>
      </c>
      <c r="P14" s="60"/>
    </row>
    <row r="15" spans="1:16" x14ac:dyDescent="0.25">
      <c r="A15" s="4" t="s">
        <v>47</v>
      </c>
      <c r="B15" s="24">
        <v>25</v>
      </c>
      <c r="C15" s="25"/>
      <c r="D15" s="25"/>
      <c r="E15" s="25"/>
      <c r="F15" s="25">
        <v>25</v>
      </c>
      <c r="G15" s="25"/>
      <c r="H15" s="20"/>
      <c r="I15" s="23">
        <f t="shared" si="0"/>
        <v>50</v>
      </c>
      <c r="J15" s="48" t="s">
        <v>41</v>
      </c>
      <c r="K15" s="52">
        <f>IFERROR(VLOOKUP(J15, 'Provincial tax rates'!$A$2:$B$17, 2, FALSE), VLOOKUP(C10, 'Provincial tax rates'!A2:B14, 2, FALSE))</f>
        <v>0.13</v>
      </c>
      <c r="L15" s="51">
        <f>I14*(K15/(1+K15))</f>
        <v>115.04424778761063</v>
      </c>
      <c r="M15" s="51">
        <f t="shared" si="1"/>
        <v>884.95575221238937</v>
      </c>
      <c r="P15" s="60"/>
    </row>
    <row r="16" spans="1:16" x14ac:dyDescent="0.25">
      <c r="A16" s="4" t="s">
        <v>48</v>
      </c>
      <c r="B16" s="24">
        <v>50</v>
      </c>
      <c r="C16" s="25"/>
      <c r="D16" s="25"/>
      <c r="E16" s="25"/>
      <c r="F16" s="25">
        <v>50</v>
      </c>
      <c r="G16" s="25"/>
      <c r="H16" s="20"/>
      <c r="I16" s="23">
        <f t="shared" ref="I16:I17" si="2">SUM(B16:H16)</f>
        <v>100</v>
      </c>
      <c r="J16" s="48" t="str">
        <f>G39</f>
        <v>ON</v>
      </c>
      <c r="K16" s="52">
        <f>VLOOKUP(J16, 'Provincial tax rates'!$A$2:$B$17, 2, FALSE)</f>
        <v>0.13</v>
      </c>
      <c r="L16" s="51">
        <f>I15*(K16/(1+K16))</f>
        <v>5.7522123893805315</v>
      </c>
      <c r="M16" s="51">
        <f t="shared" si="1"/>
        <v>44.247787610619469</v>
      </c>
      <c r="P16" s="60"/>
    </row>
    <row r="17" spans="1:16" x14ac:dyDescent="0.25">
      <c r="A17" s="5" t="s">
        <v>11</v>
      </c>
      <c r="B17" s="24">
        <v>7</v>
      </c>
      <c r="C17" s="25"/>
      <c r="D17" s="25"/>
      <c r="E17" s="25"/>
      <c r="F17" s="25"/>
      <c r="G17" s="25"/>
      <c r="H17" s="20"/>
      <c r="I17" s="23">
        <f t="shared" si="2"/>
        <v>7</v>
      </c>
      <c r="J17" s="48" t="s">
        <v>41</v>
      </c>
      <c r="K17" s="52" t="e">
        <f>VLOOKUP(J17, 'Provincial tax rates'!$A$2:$B$17, 2, FALSE)</f>
        <v>#N/A</v>
      </c>
      <c r="L17" s="51" t="e">
        <f>I16*(K17/(1+K17))</f>
        <v>#N/A</v>
      </c>
      <c r="M17" s="51" t="e">
        <f t="shared" si="1"/>
        <v>#N/A</v>
      </c>
      <c r="P17" s="60"/>
    </row>
    <row r="18" spans="1:16" x14ac:dyDescent="0.25">
      <c r="A18" s="4" t="s">
        <v>77</v>
      </c>
      <c r="B18" s="24"/>
      <c r="C18" s="25"/>
      <c r="D18" s="25"/>
      <c r="E18" s="25"/>
      <c r="F18" s="25"/>
      <c r="G18" s="25"/>
      <c r="H18" s="20"/>
      <c r="I18" s="23">
        <f t="shared" si="0"/>
        <v>0</v>
      </c>
      <c r="J18" s="48" t="s">
        <v>41</v>
      </c>
      <c r="K18" s="52" t="e">
        <f>VLOOKUP(J18, 'Provincial tax rates'!$A$2:$B$17, 2, FALSE)</f>
        <v>#N/A</v>
      </c>
      <c r="L18" s="51" t="e">
        <f>I17*(K18/(1+K18))</f>
        <v>#N/A</v>
      </c>
      <c r="M18" s="51" t="e">
        <f t="shared" si="1"/>
        <v>#N/A</v>
      </c>
      <c r="P18" s="60"/>
    </row>
    <row r="19" spans="1:16" ht="7.5" customHeight="1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48" t="s">
        <v>41</v>
      </c>
      <c r="K19" s="52" t="e">
        <f>VLOOKUP(J19, 'Provincial tax rates'!$A$2:$B$17, 2, FALSE)</f>
        <v>#N/A</v>
      </c>
      <c r="L19" s="51" t="e">
        <f>I18*(K19/(1+K19))</f>
        <v>#N/A</v>
      </c>
      <c r="M19" s="51" t="e">
        <f t="shared" si="1"/>
        <v>#N/A</v>
      </c>
      <c r="P19" s="60"/>
    </row>
    <row r="20" spans="1:16" x14ac:dyDescent="0.25">
      <c r="A20" s="11" t="s">
        <v>17</v>
      </c>
      <c r="B20" s="152" t="s">
        <v>16</v>
      </c>
      <c r="C20" s="153"/>
      <c r="D20" s="153"/>
      <c r="E20" s="72" t="s">
        <v>79</v>
      </c>
      <c r="F20" s="65"/>
      <c r="G20" s="65"/>
      <c r="H20" s="65"/>
      <c r="I20" s="66"/>
      <c r="K20" s="52"/>
      <c r="P20" s="60"/>
    </row>
    <row r="21" spans="1:16" x14ac:dyDescent="0.25">
      <c r="A21" s="12" t="s">
        <v>13</v>
      </c>
      <c r="B21" s="106">
        <v>451</v>
      </c>
      <c r="C21" s="107"/>
      <c r="D21" s="154" t="s">
        <v>74</v>
      </c>
      <c r="E21" s="155"/>
      <c r="F21" s="108" t="s">
        <v>81</v>
      </c>
      <c r="G21" s="109"/>
      <c r="H21" s="109"/>
      <c r="I21" s="110"/>
      <c r="K21" s="52"/>
      <c r="P21" s="60"/>
    </row>
    <row r="22" spans="1:16" ht="29.25" customHeight="1" x14ac:dyDescent="0.25">
      <c r="A22" s="12" t="s">
        <v>46</v>
      </c>
      <c r="B22" s="103" t="s">
        <v>26</v>
      </c>
      <c r="C22" s="105"/>
      <c r="D22" s="154" t="s">
        <v>75</v>
      </c>
      <c r="E22" s="155"/>
      <c r="F22" s="108" t="s">
        <v>82</v>
      </c>
      <c r="G22" s="109"/>
      <c r="H22" s="109"/>
      <c r="I22" s="110"/>
      <c r="K22" s="52"/>
      <c r="P22" s="102"/>
    </row>
    <row r="23" spans="1:16" x14ac:dyDescent="0.25">
      <c r="A23" s="82" t="s">
        <v>14</v>
      </c>
      <c r="B23" s="111">
        <f>VLOOKUP(B22,'Provincial tax rates'!A2:G16, 6, FALSE)</f>
        <v>0.625</v>
      </c>
      <c r="C23" s="112"/>
      <c r="D23" s="156" t="s">
        <v>15</v>
      </c>
      <c r="E23" s="156"/>
      <c r="F23" s="132">
        <f>B23*B21</f>
        <v>281.875</v>
      </c>
      <c r="G23" s="133"/>
      <c r="H23" s="133"/>
      <c r="I23" s="134"/>
      <c r="K23" s="52"/>
      <c r="P23" s="102"/>
    </row>
    <row r="24" spans="1:16" ht="4.5" customHeight="1" x14ac:dyDescent="0.25">
      <c r="A24" s="14"/>
      <c r="B24" s="15"/>
      <c r="C24" s="15"/>
      <c r="D24" s="15"/>
      <c r="E24" s="15"/>
      <c r="F24" s="10"/>
      <c r="G24" s="10"/>
      <c r="H24" s="10"/>
      <c r="I24" s="13"/>
      <c r="J24" s="48">
        <f>B23</f>
        <v>0.625</v>
      </c>
      <c r="K24" s="52" t="e">
        <f>VLOOKUP(J24, 'Provincial tax rates'!$A$2:$B$17, 2, FALSE)</f>
        <v>#N/A</v>
      </c>
      <c r="L24" s="51" t="e">
        <f>F23*(K24/(1+K24))</f>
        <v>#N/A</v>
      </c>
      <c r="M24" s="51" t="e">
        <f>F23-L24</f>
        <v>#N/A</v>
      </c>
      <c r="P24" s="102"/>
    </row>
    <row r="25" spans="1:16" ht="15.75" thickBot="1" x14ac:dyDescent="0.3">
      <c r="A25" s="11" t="s">
        <v>18</v>
      </c>
      <c r="B25" s="16" t="s">
        <v>19</v>
      </c>
      <c r="C25" s="16"/>
      <c r="D25" s="16"/>
      <c r="E25" s="16"/>
      <c r="F25" s="16"/>
      <c r="G25" s="16"/>
      <c r="H25" s="16"/>
      <c r="I25" s="43"/>
      <c r="K25" s="52"/>
      <c r="P25" s="102"/>
    </row>
    <row r="26" spans="1:16" x14ac:dyDescent="0.25">
      <c r="A26" s="7" t="s">
        <v>8</v>
      </c>
      <c r="B26" s="67">
        <f>B8</f>
        <v>45919</v>
      </c>
      <c r="C26" s="68">
        <f>B26+1</f>
        <v>45920</v>
      </c>
      <c r="D26" s="68">
        <f>C26+1</f>
        <v>45921</v>
      </c>
      <c r="E26" s="68">
        <f>D26+1</f>
        <v>45922</v>
      </c>
      <c r="F26" s="68">
        <f>E26+1</f>
        <v>45923</v>
      </c>
      <c r="G26" s="68">
        <f>F26+1</f>
        <v>45924</v>
      </c>
      <c r="H26" s="8" t="s">
        <v>34</v>
      </c>
      <c r="I26" s="45" t="s">
        <v>9</v>
      </c>
      <c r="K26" s="52"/>
      <c r="P26" s="60"/>
    </row>
    <row r="27" spans="1:16" ht="16.5" customHeight="1" x14ac:dyDescent="0.25">
      <c r="A27" s="4" t="s">
        <v>2</v>
      </c>
      <c r="B27" s="17" t="b">
        <v>1</v>
      </c>
      <c r="C27" s="18" t="b">
        <v>1</v>
      </c>
      <c r="D27" s="18" t="b">
        <v>0</v>
      </c>
      <c r="E27" s="18" t="b">
        <v>0</v>
      </c>
      <c r="F27" s="18" t="b">
        <v>1</v>
      </c>
      <c r="G27" s="19" t="b">
        <v>0</v>
      </c>
      <c r="H27" s="20">
        <f>VLOOKUP(C10, 'Provincial tax rates'!A2:F16, 3, FALSE)</f>
        <v>28.4</v>
      </c>
      <c r="I27" s="46">
        <f>COUNTIF(B27:G27, "TRUE")*H27</f>
        <v>85.199999999999989</v>
      </c>
      <c r="K27" s="52"/>
      <c r="P27" s="63"/>
    </row>
    <row r="28" spans="1:16" x14ac:dyDescent="0.25">
      <c r="A28" s="4" t="s">
        <v>3</v>
      </c>
      <c r="B28" s="17" t="b">
        <v>1</v>
      </c>
      <c r="C28" s="18" t="b">
        <v>0</v>
      </c>
      <c r="D28" s="18" t="b">
        <v>0</v>
      </c>
      <c r="E28" s="18" t="b">
        <v>0</v>
      </c>
      <c r="F28" s="18" t="b">
        <v>0</v>
      </c>
      <c r="G28" s="19" t="b">
        <v>0</v>
      </c>
      <c r="H28" s="20">
        <f>VLOOKUP(C10, 'Provincial tax rates'!A2:F16, 4, FALSE)</f>
        <v>27.4</v>
      </c>
      <c r="I28" s="46">
        <f t="shared" ref="I28:I30" si="3">COUNTIF(B28:G28, "TRUE")*H28</f>
        <v>27.4</v>
      </c>
      <c r="J28" s="48" t="s">
        <v>41</v>
      </c>
      <c r="K28" s="52" t="e">
        <f>VLOOKUP(J28, 'Provincial tax rates'!$A$2:$B$17, 2, FALSE)</f>
        <v>#N/A</v>
      </c>
      <c r="L28" s="51" t="e">
        <f>I27*(K28/(1+K28))</f>
        <v>#N/A</v>
      </c>
      <c r="M28" s="51" t="e">
        <f>I27-L28</f>
        <v>#N/A</v>
      </c>
      <c r="P28" s="60" t="s">
        <v>56</v>
      </c>
    </row>
    <row r="29" spans="1:16" x14ac:dyDescent="0.25">
      <c r="A29" s="4" t="s">
        <v>4</v>
      </c>
      <c r="B29" s="17" t="b">
        <v>1</v>
      </c>
      <c r="C29" s="18" t="b">
        <v>0</v>
      </c>
      <c r="D29" s="18" t="b">
        <v>1</v>
      </c>
      <c r="E29" s="18" t="b">
        <v>1</v>
      </c>
      <c r="F29" s="18" t="b">
        <v>0</v>
      </c>
      <c r="G29" s="19" t="b">
        <v>0</v>
      </c>
      <c r="H29" s="20">
        <f>VLOOKUP(C10, 'Provincial tax rates'!A2:F16, 5, FALSE)</f>
        <v>57.7</v>
      </c>
      <c r="I29" s="46">
        <f t="shared" si="3"/>
        <v>173.10000000000002</v>
      </c>
      <c r="J29" s="48" t="s">
        <v>41</v>
      </c>
      <c r="K29" s="52" t="e">
        <f>VLOOKUP(J29, 'Provincial tax rates'!$A$2:$B$17, 2, FALSE)</f>
        <v>#N/A</v>
      </c>
      <c r="L29" s="51" t="e">
        <f>I28*(K29/(1+K29))</f>
        <v>#N/A</v>
      </c>
      <c r="M29" s="51" t="e">
        <f>I28-L29</f>
        <v>#N/A</v>
      </c>
      <c r="P29" s="120"/>
    </row>
    <row r="30" spans="1:16" ht="15.75" thickBot="1" x14ac:dyDescent="0.3">
      <c r="A30" s="21" t="s">
        <v>20</v>
      </c>
      <c r="B30" s="17" t="b">
        <v>1</v>
      </c>
      <c r="C30" s="18" t="b">
        <v>0</v>
      </c>
      <c r="D30" s="18" t="b">
        <v>1</v>
      </c>
      <c r="E30" s="18" t="b">
        <v>0</v>
      </c>
      <c r="F30" s="18" t="b">
        <v>0</v>
      </c>
      <c r="G30" s="19" t="b">
        <v>0</v>
      </c>
      <c r="H30" s="20">
        <f>VLOOKUP(C10, 'Provincial tax rates'!A2:H16, 7, FALSE)</f>
        <v>17.3</v>
      </c>
      <c r="I30" s="47">
        <f t="shared" si="3"/>
        <v>34.6</v>
      </c>
      <c r="J30" s="48" t="s">
        <v>41</v>
      </c>
      <c r="K30" s="52" t="e">
        <f>VLOOKUP(J30, 'Provincial tax rates'!$A$2:$B$17, 2, FALSE)</f>
        <v>#N/A</v>
      </c>
      <c r="L30" s="51" t="e">
        <f>I29*(K30/(1+K30))</f>
        <v>#N/A</v>
      </c>
      <c r="M30" s="51" t="e">
        <f>I29-L30</f>
        <v>#N/A</v>
      </c>
      <c r="P30" s="120"/>
    </row>
    <row r="31" spans="1:16" ht="8.25" customHeight="1" thickBot="1" x14ac:dyDescent="0.3">
      <c r="A31" s="22"/>
      <c r="B31" s="22"/>
      <c r="C31" s="22"/>
      <c r="D31" s="22"/>
      <c r="E31" s="22"/>
      <c r="F31" s="22"/>
      <c r="G31" s="22"/>
      <c r="H31" s="22"/>
      <c r="I31" s="44"/>
      <c r="J31" s="48" t="s">
        <v>41</v>
      </c>
      <c r="K31" s="52" t="e">
        <f>VLOOKUP(J31, 'Provincial tax rates'!$A$2:$B$17, 2, FALSE)</f>
        <v>#N/A</v>
      </c>
      <c r="L31" s="51" t="e">
        <f>I30*(K31/(1+K31))</f>
        <v>#N/A</v>
      </c>
      <c r="M31" s="51" t="e">
        <f>I30-L31</f>
        <v>#N/A</v>
      </c>
      <c r="P31" s="60"/>
    </row>
    <row r="32" spans="1:16" ht="15.75" thickBot="1" x14ac:dyDescent="0.3">
      <c r="A32" s="40" t="s">
        <v>5</v>
      </c>
      <c r="B32" s="41"/>
      <c r="C32" s="41"/>
      <c r="D32" s="41"/>
      <c r="E32" s="41"/>
      <c r="F32" s="41"/>
      <c r="G32" s="41"/>
      <c r="H32" s="41"/>
      <c r="I32" s="42">
        <f>SUM(I27:I30)+F23+SUM(I13:I18)</f>
        <v>2759.1750000000002</v>
      </c>
      <c r="P32" s="60"/>
    </row>
    <row r="33" spans="1:16" ht="8.25" customHeight="1" thickBot="1" x14ac:dyDescent="0.3">
      <c r="A33" s="6"/>
      <c r="B33" s="6"/>
      <c r="C33" s="6"/>
      <c r="L33" s="53" t="e">
        <f>SUM(L14:L32)</f>
        <v>#N/A</v>
      </c>
      <c r="M33" s="53" t="e">
        <f>SUM(M14:M32)</f>
        <v>#N/A</v>
      </c>
      <c r="N33" s="51" t="e">
        <f>L33+M33-I32</f>
        <v>#N/A</v>
      </c>
      <c r="O33" s="48" t="s">
        <v>42</v>
      </c>
      <c r="P33" s="60"/>
    </row>
    <row r="34" spans="1:16" ht="16.5" thickTop="1" thickBot="1" x14ac:dyDescent="0.3">
      <c r="A34" s="125" t="s">
        <v>12</v>
      </c>
      <c r="B34" s="126"/>
      <c r="C34" s="127"/>
      <c r="E34" s="128" t="s">
        <v>76</v>
      </c>
      <c r="F34" s="129"/>
      <c r="G34" s="129"/>
      <c r="H34" s="129"/>
      <c r="I34" s="130"/>
      <c r="P34" s="60"/>
    </row>
    <row r="35" spans="1:16" x14ac:dyDescent="0.25">
      <c r="A35" s="94" t="s">
        <v>59</v>
      </c>
      <c r="B35" s="95"/>
      <c r="C35" s="19" t="b">
        <v>1</v>
      </c>
      <c r="E35" s="35" t="s">
        <v>49</v>
      </c>
      <c r="G35" s="29" t="s">
        <v>69</v>
      </c>
      <c r="H35" s="29"/>
      <c r="I35" s="36"/>
      <c r="P35" s="64"/>
    </row>
    <row r="36" spans="1:16" ht="19.5" customHeight="1" thickBot="1" x14ac:dyDescent="0.3">
      <c r="A36" s="123" t="s">
        <v>58</v>
      </c>
      <c r="B36" s="124"/>
      <c r="C36" s="31" t="b">
        <v>0</v>
      </c>
      <c r="E36" s="35" t="s">
        <v>50</v>
      </c>
      <c r="G36" s="30" t="s">
        <v>70</v>
      </c>
      <c r="H36" s="30"/>
      <c r="I36" s="37"/>
      <c r="P36" s="60"/>
    </row>
    <row r="37" spans="1:16" ht="19.5" customHeight="1" x14ac:dyDescent="0.25">
      <c r="A37" s="57" t="s">
        <v>60</v>
      </c>
      <c r="E37" s="35" t="s">
        <v>51</v>
      </c>
      <c r="G37" s="30"/>
      <c r="H37" s="30"/>
      <c r="I37" s="37"/>
      <c r="P37" s="60"/>
    </row>
    <row r="38" spans="1:16" ht="19.5" customHeight="1" x14ac:dyDescent="0.25">
      <c r="E38" s="35" t="s">
        <v>52</v>
      </c>
      <c r="G38" s="33" t="s">
        <v>68</v>
      </c>
      <c r="H38" s="33"/>
      <c r="I38" s="76"/>
      <c r="P38" s="60"/>
    </row>
    <row r="39" spans="1:16" ht="19.5" customHeight="1" x14ac:dyDescent="0.25">
      <c r="A39" s="59" t="s">
        <v>57</v>
      </c>
      <c r="B39" s="58" t="s">
        <v>61</v>
      </c>
      <c r="C39" s="6"/>
      <c r="D39" s="6"/>
      <c r="E39" s="116" t="s">
        <v>53</v>
      </c>
      <c r="F39" s="117"/>
      <c r="G39" s="32" t="s">
        <v>26</v>
      </c>
      <c r="H39" s="34"/>
      <c r="I39" s="76"/>
      <c r="P39" s="60"/>
    </row>
    <row r="40" spans="1:16" ht="19.5" customHeight="1" x14ac:dyDescent="0.25">
      <c r="A40" s="59"/>
      <c r="B40" s="58"/>
      <c r="C40" s="6"/>
      <c r="D40" s="6"/>
      <c r="E40" s="55" t="s">
        <v>54</v>
      </c>
      <c r="F40" s="56"/>
      <c r="G40" s="75" t="s">
        <v>83</v>
      </c>
      <c r="H40" s="34"/>
      <c r="I40" s="62"/>
      <c r="P40" s="60"/>
    </row>
    <row r="41" spans="1:16" x14ac:dyDescent="0.25">
      <c r="A41" s="59"/>
      <c r="B41" s="58"/>
      <c r="C41" s="6"/>
      <c r="D41" s="6"/>
      <c r="E41" s="118" t="s">
        <v>64</v>
      </c>
      <c r="F41" s="119"/>
      <c r="G41" s="119"/>
      <c r="H41" s="34"/>
      <c r="I41" s="62"/>
      <c r="P41" s="60"/>
    </row>
    <row r="42" spans="1:16" x14ac:dyDescent="0.25">
      <c r="A42" s="6"/>
      <c r="B42" s="6"/>
      <c r="C42" s="6"/>
      <c r="D42" s="6"/>
      <c r="E42" s="118"/>
      <c r="F42" s="119"/>
      <c r="G42" s="119"/>
      <c r="H42" s="121" t="s">
        <v>71</v>
      </c>
      <c r="I42" s="122"/>
      <c r="P42" s="60"/>
    </row>
    <row r="43" spans="1:16" ht="15.75" thickBot="1" x14ac:dyDescent="0.3">
      <c r="A43" s="6"/>
      <c r="B43" s="6"/>
      <c r="C43" s="6"/>
      <c r="D43" s="6"/>
      <c r="E43" s="73"/>
      <c r="F43" s="74"/>
      <c r="G43" s="74"/>
      <c r="H43" s="38"/>
      <c r="I43" s="39"/>
      <c r="P43" s="60"/>
    </row>
    <row r="44" spans="1:16" ht="15.75" thickBot="1" x14ac:dyDescent="0.3">
      <c r="E44" s="113">
        <f>I32</f>
        <v>2759.1750000000002</v>
      </c>
      <c r="F44" s="114"/>
      <c r="G44" s="114"/>
      <c r="H44" s="114"/>
      <c r="I44" s="115"/>
      <c r="P44" s="60"/>
    </row>
    <row r="45" spans="1:16" s="78" customFormat="1" ht="11.25" x14ac:dyDescent="0.2">
      <c r="A45" s="77" t="s">
        <v>84</v>
      </c>
      <c r="J45" s="79"/>
      <c r="K45" s="79"/>
      <c r="L45" s="79"/>
      <c r="M45" s="79"/>
      <c r="N45" s="79"/>
      <c r="O45" s="79"/>
      <c r="P45" s="80"/>
    </row>
    <row r="46" spans="1:16" s="78" customFormat="1" ht="11.25" x14ac:dyDescent="0.2">
      <c r="A46" s="81" t="s">
        <v>85</v>
      </c>
      <c r="I46" s="78" t="s">
        <v>86</v>
      </c>
      <c r="J46" s="79"/>
      <c r="K46" s="79"/>
      <c r="L46" s="79"/>
      <c r="M46" s="79"/>
      <c r="N46" s="79"/>
      <c r="O46" s="79"/>
      <c r="P46" s="80"/>
    </row>
  </sheetData>
  <mergeCells count="34">
    <mergeCell ref="B23:C23"/>
    <mergeCell ref="A35:B35"/>
    <mergeCell ref="A36:B36"/>
    <mergeCell ref="E39:F39"/>
    <mergeCell ref="E41:G42"/>
    <mergeCell ref="A34:C34"/>
    <mergeCell ref="H42:I42"/>
    <mergeCell ref="E44:I44"/>
    <mergeCell ref="P22:P25"/>
    <mergeCell ref="D23:E23"/>
    <mergeCell ref="F23:I23"/>
    <mergeCell ref="P29:P30"/>
    <mergeCell ref="E34:I34"/>
    <mergeCell ref="B20:D20"/>
    <mergeCell ref="B21:C21"/>
    <mergeCell ref="D21:E21"/>
    <mergeCell ref="F21:I21"/>
    <mergeCell ref="B22:C22"/>
    <mergeCell ref="D22:E22"/>
    <mergeCell ref="F22:I22"/>
    <mergeCell ref="A1:I3"/>
    <mergeCell ref="A5:I5"/>
    <mergeCell ref="B6:I6"/>
    <mergeCell ref="B7:I7"/>
    <mergeCell ref="B9:C9"/>
    <mergeCell ref="D9:F9"/>
    <mergeCell ref="G9:I9"/>
    <mergeCell ref="P7:P8"/>
    <mergeCell ref="B8:C8"/>
    <mergeCell ref="D8:F8"/>
    <mergeCell ref="G8:I8"/>
    <mergeCell ref="A19:I19"/>
    <mergeCell ref="A10:B10"/>
    <mergeCell ref="P11:P12"/>
  </mergeCells>
  <hyperlinks>
    <hyperlink ref="B25:I25" r:id="rId1" display="See Appendix B of travel policy for meal amounts" xr:uid="{6A63753A-E79D-469B-8929-635171BF7B4E}"/>
    <hyperlink ref="A30" r:id="rId2" xr:uid="{ED75973B-32A0-4E9D-B2C2-A5174556C6EE}"/>
    <hyperlink ref="B39" r:id="rId3" xr:uid="{0FA0DB5B-5FDE-4CBC-9A87-4F761312B811}"/>
    <hyperlink ref="E20" r:id="rId4" display="Add Google Map Image" xr:uid="{EF24471D-64E0-4C90-A0C1-C8FCC60332A8}"/>
  </hyperlinks>
  <pageMargins left="0.23622047244094491" right="0.23622047244094491" top="0.74803149606299213" bottom="0.74803149606299213" header="0.31496062992125984" footer="0.31496062992125984"/>
  <pageSetup orientation="portrait" r:id="rId5"/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80B004-2B46-42F8-8541-4B07386F58BC}">
          <x14:formula1>
            <xm:f>'Provincial tax rates'!$A$2:$A$17</xm:f>
          </x14:formula1>
          <xm:sqref>G39 J28:J31 C10 J24 J15:J19 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CB73-61C4-43FF-9177-A5DBD22371D1}">
  <sheetPr codeName="Sheet3"/>
  <dimension ref="A1:G17"/>
  <sheetViews>
    <sheetView workbookViewId="0">
      <selection activeCell="F16" sqref="F16"/>
    </sheetView>
  </sheetViews>
  <sheetFormatPr defaultRowHeight="15" x14ac:dyDescent="0.25"/>
  <cols>
    <col min="1" max="1" width="11.28515625" bestFit="1" customWidth="1"/>
    <col min="2" max="2" width="8" bestFit="1" customWidth="1"/>
    <col min="3" max="3" width="9.28515625" bestFit="1" customWidth="1"/>
    <col min="4" max="4" width="6.140625" bestFit="1" customWidth="1"/>
    <col min="5" max="5" width="7" bestFit="1" customWidth="1"/>
    <col min="6" max="6" width="9.5703125" style="28" bestFit="1" customWidth="1"/>
    <col min="7" max="7" width="10.7109375" bestFit="1" customWidth="1"/>
  </cols>
  <sheetData>
    <row r="1" spans="1:7" x14ac:dyDescent="0.25">
      <c r="C1" t="s">
        <v>2</v>
      </c>
      <c r="D1" t="s">
        <v>3</v>
      </c>
      <c r="E1" t="s">
        <v>4</v>
      </c>
      <c r="F1" s="28" t="s">
        <v>43</v>
      </c>
      <c r="G1" t="s">
        <v>45</v>
      </c>
    </row>
    <row r="2" spans="1:7" x14ac:dyDescent="0.25">
      <c r="A2" t="s">
        <v>29</v>
      </c>
      <c r="B2" s="1">
        <v>0.05</v>
      </c>
      <c r="C2">
        <v>28.4</v>
      </c>
      <c r="D2">
        <v>27.4</v>
      </c>
      <c r="E2">
        <v>57.7</v>
      </c>
      <c r="F2" s="28">
        <v>0.56999999999999995</v>
      </c>
      <c r="G2">
        <v>17.3</v>
      </c>
    </row>
    <row r="3" spans="1:7" x14ac:dyDescent="0.25">
      <c r="A3" t="s">
        <v>30</v>
      </c>
      <c r="B3" s="1">
        <v>0.05</v>
      </c>
      <c r="C3">
        <v>28.4</v>
      </c>
      <c r="D3">
        <v>27.4</v>
      </c>
      <c r="E3">
        <v>57.7</v>
      </c>
      <c r="F3" s="28">
        <v>0.6</v>
      </c>
      <c r="G3">
        <v>17.3</v>
      </c>
    </row>
    <row r="4" spans="1:7" x14ac:dyDescent="0.25">
      <c r="A4" t="s">
        <v>27</v>
      </c>
      <c r="B4" s="1">
        <v>0.05</v>
      </c>
      <c r="C4">
        <v>28.4</v>
      </c>
      <c r="D4">
        <v>27.4</v>
      </c>
      <c r="E4">
        <v>57.7</v>
      </c>
      <c r="F4" s="28">
        <v>0.56499999999999995</v>
      </c>
      <c r="G4">
        <v>17.3</v>
      </c>
    </row>
    <row r="5" spans="1:7" x14ac:dyDescent="0.25">
      <c r="A5" t="s">
        <v>24</v>
      </c>
      <c r="B5" s="1">
        <v>0.15</v>
      </c>
      <c r="C5">
        <v>28.4</v>
      </c>
      <c r="D5">
        <v>27.4</v>
      </c>
      <c r="E5">
        <v>57.7</v>
      </c>
      <c r="F5" s="28">
        <v>0.6</v>
      </c>
      <c r="G5">
        <v>17.3</v>
      </c>
    </row>
    <row r="6" spans="1:7" x14ac:dyDescent="0.25">
      <c r="A6" t="s">
        <v>21</v>
      </c>
      <c r="B6" s="1">
        <v>0.15</v>
      </c>
      <c r="C6">
        <v>28.4</v>
      </c>
      <c r="D6">
        <v>27.4</v>
      </c>
      <c r="E6">
        <v>57.7</v>
      </c>
      <c r="F6" s="28">
        <v>0.62</v>
      </c>
      <c r="G6">
        <v>17.3</v>
      </c>
    </row>
    <row r="7" spans="1:7" x14ac:dyDescent="0.25">
      <c r="A7" t="s">
        <v>23</v>
      </c>
      <c r="B7" s="1">
        <v>0.14000000000000001</v>
      </c>
      <c r="C7">
        <v>28.4</v>
      </c>
      <c r="D7">
        <v>27.4</v>
      </c>
      <c r="E7">
        <v>57.7</v>
      </c>
      <c r="F7" s="28">
        <v>0.71</v>
      </c>
      <c r="G7">
        <v>17.3</v>
      </c>
    </row>
    <row r="8" spans="1:7" x14ac:dyDescent="0.25">
      <c r="A8" t="s">
        <v>32</v>
      </c>
      <c r="B8" s="1">
        <v>0.05</v>
      </c>
      <c r="C8">
        <v>30.5</v>
      </c>
      <c r="D8">
        <v>37</v>
      </c>
      <c r="E8">
        <v>79.2</v>
      </c>
      <c r="F8" s="28">
        <v>0.6</v>
      </c>
      <c r="G8">
        <v>17.3</v>
      </c>
    </row>
    <row r="9" spans="1:7" x14ac:dyDescent="0.25">
      <c r="A9" t="s">
        <v>31</v>
      </c>
      <c r="B9" s="1">
        <v>0.05</v>
      </c>
      <c r="C9">
        <v>30.55</v>
      </c>
      <c r="D9">
        <v>37.049999999999997</v>
      </c>
      <c r="E9">
        <v>98.75</v>
      </c>
      <c r="F9" s="28">
        <v>0.71499999999999997</v>
      </c>
      <c r="G9">
        <v>17.3</v>
      </c>
    </row>
    <row r="10" spans="1:7" x14ac:dyDescent="0.25">
      <c r="A10" t="s">
        <v>26</v>
      </c>
      <c r="B10" s="1">
        <v>0.13</v>
      </c>
      <c r="C10">
        <v>28.4</v>
      </c>
      <c r="D10">
        <v>27.4</v>
      </c>
      <c r="E10">
        <v>57.7</v>
      </c>
      <c r="F10" s="28">
        <v>0.625</v>
      </c>
      <c r="G10">
        <v>17.3</v>
      </c>
    </row>
    <row r="11" spans="1:7" x14ac:dyDescent="0.25">
      <c r="A11" t="s">
        <v>22</v>
      </c>
      <c r="B11" s="1">
        <v>0.15</v>
      </c>
      <c r="C11">
        <v>28.4</v>
      </c>
      <c r="D11">
        <v>27.4</v>
      </c>
      <c r="E11">
        <v>57.7</v>
      </c>
      <c r="F11" s="28">
        <v>0.59</v>
      </c>
      <c r="G11">
        <v>17.3</v>
      </c>
    </row>
    <row r="12" spans="1:7" x14ac:dyDescent="0.25">
      <c r="A12" t="s">
        <v>25</v>
      </c>
      <c r="B12" s="1">
        <v>0.05</v>
      </c>
      <c r="C12">
        <v>28.4</v>
      </c>
      <c r="D12">
        <v>27.4</v>
      </c>
      <c r="E12">
        <v>57.7</v>
      </c>
      <c r="F12" s="28">
        <v>0.60499999999999998</v>
      </c>
      <c r="G12">
        <v>17.3</v>
      </c>
    </row>
    <row r="13" spans="1:7" x14ac:dyDescent="0.25">
      <c r="A13" t="s">
        <v>28</v>
      </c>
      <c r="B13" s="1">
        <v>0.05</v>
      </c>
      <c r="C13">
        <v>28.4</v>
      </c>
      <c r="D13">
        <v>27.4</v>
      </c>
      <c r="E13">
        <v>57.7</v>
      </c>
      <c r="F13" s="28">
        <v>0.56000000000000005</v>
      </c>
      <c r="G13">
        <v>17.3</v>
      </c>
    </row>
    <row r="14" spans="1:7" x14ac:dyDescent="0.25">
      <c r="A14" t="s">
        <v>33</v>
      </c>
      <c r="B14" s="1">
        <v>0.05</v>
      </c>
      <c r="C14">
        <v>27.95</v>
      </c>
      <c r="D14">
        <v>25.65</v>
      </c>
      <c r="E14">
        <v>73.95</v>
      </c>
      <c r="F14" s="28">
        <v>0.71</v>
      </c>
      <c r="G14">
        <v>17.3</v>
      </c>
    </row>
    <row r="15" spans="1:7" x14ac:dyDescent="0.25">
      <c r="A15" t="s">
        <v>44</v>
      </c>
      <c r="B15" s="1">
        <v>0</v>
      </c>
      <c r="C15">
        <v>28.4</v>
      </c>
      <c r="D15">
        <v>27.4</v>
      </c>
      <c r="E15">
        <v>57.7</v>
      </c>
      <c r="F15" s="28" t="e">
        <f>VLOOKUP('Claim Form'!G39, 'Provincial tax rates'!A2:F14, 6, FALSE)</f>
        <v>#N/A</v>
      </c>
      <c r="G15">
        <v>17.3</v>
      </c>
    </row>
    <row r="16" spans="1:7" x14ac:dyDescent="0.25">
      <c r="A16" t="s">
        <v>41</v>
      </c>
      <c r="B16" s="1" t="e">
        <f>VLOOKUP('Claim Form'!$C$10, $A$2:B$15, 2, FALSE)</f>
        <v>#N/A</v>
      </c>
      <c r="C16" t="e">
        <f>VLOOKUP('Claim Form'!C10, $A$2:C$15, 3, FALSE)</f>
        <v>#N/A</v>
      </c>
      <c r="D16" t="e">
        <f>VLOOKUP('Claim Form'!C10, $A$2:D$15, 4, FALSE)</f>
        <v>#N/A</v>
      </c>
      <c r="E16" t="e">
        <f>VLOOKUP('Claim Form'!C10, $A$2:E$15, 5, FALSE)</f>
        <v>#N/A</v>
      </c>
      <c r="F16" s="28" t="e">
        <f>VLOOKUP('Claim Form'!C10, $A$2:F$15, 6, FALSE)</f>
        <v>#N/A</v>
      </c>
      <c r="G16">
        <v>17.3</v>
      </c>
    </row>
    <row r="17" spans="1:2" x14ac:dyDescent="0.25">
      <c r="A17" t="s">
        <v>38</v>
      </c>
      <c r="B17" s="2">
        <v>100</v>
      </c>
    </row>
  </sheetData>
  <sortState xmlns:xlrd2="http://schemas.microsoft.com/office/spreadsheetml/2017/richdata2" ref="A2:A17">
    <sortCondition ref="A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Claim Form</vt:lpstr>
      <vt:lpstr>French Claim Form</vt:lpstr>
      <vt:lpstr>Sample of Completed Claim form</vt:lpstr>
      <vt:lpstr>Provincial tax rates</vt:lpstr>
      <vt:lpstr>'Claim Form'!Print_Area</vt:lpstr>
      <vt:lpstr>'French Claim Form'!Print_Area</vt:lpstr>
      <vt:lpstr>'Sample of Completed Claim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Levesque</dc:creator>
  <cp:lastModifiedBy>Martin Rochon</cp:lastModifiedBy>
  <cp:lastPrinted>2025-09-23T14:00:45Z</cp:lastPrinted>
  <dcterms:created xsi:type="dcterms:W3CDTF">2022-07-11T20:05:47Z</dcterms:created>
  <dcterms:modified xsi:type="dcterms:W3CDTF">2025-09-23T19:49:50Z</dcterms:modified>
</cp:coreProperties>
</file>